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efcik\Documents\ENERG\šablony\10_Žádost_a_web\"/>
    </mc:Choice>
  </mc:AlternateContent>
  <bookViews>
    <workbookView xWindow="4830" yWindow="0" windowWidth="16815" windowHeight="11460"/>
  </bookViews>
  <sheets>
    <sheet name="příloha PEN" sheetId="1" r:id="rId1"/>
    <sheet name="_vst" sheetId="2" r:id="rId2"/>
  </sheets>
  <definedNames>
    <definedName name="Aktivity">_vst!$B$2:$B$5</definedName>
    <definedName name="FiltrAktiv">_vst!$M$2:$M$5</definedName>
    <definedName name="kategorie">_vst!$E$2:$E$12</definedName>
    <definedName name="Kategorie_1">'příloha PEN'!$AK$139:$AK$150</definedName>
    <definedName name="Kategorie_výdajů">_vst!$E$2:$E$12</definedName>
    <definedName name="_xlnm.Print_Area" localSheetId="0">'příloha PEN'!$A$1:$AI$221</definedName>
    <definedName name="Podporované_aktivity">_vst!$B$6:$B$6</definedName>
    <definedName name="Rekonstrukce_budov">Kategorie_1</definedName>
    <definedName name="Režim_podpory">_vst!$D$2:$D$3</definedName>
  </definedNames>
  <calcPr calcId="162913"/>
</workbook>
</file>

<file path=xl/calcChain.xml><?xml version="1.0" encoding="utf-8"?>
<calcChain xmlns="http://schemas.openxmlformats.org/spreadsheetml/2006/main">
  <c r="AU135" i="1" l="1"/>
  <c r="AX106" i="1" l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05" i="1"/>
  <c r="P153" i="1" l="1"/>
  <c r="AM106" i="1" l="1"/>
  <c r="AN106" i="1"/>
  <c r="AO106" i="1"/>
  <c r="AP106" i="1"/>
  <c r="AQ106" i="1"/>
  <c r="AM107" i="1"/>
  <c r="AN107" i="1"/>
  <c r="AO107" i="1"/>
  <c r="AP107" i="1"/>
  <c r="AQ107" i="1"/>
  <c r="AM108" i="1"/>
  <c r="AN108" i="1"/>
  <c r="AO108" i="1"/>
  <c r="AP108" i="1"/>
  <c r="AQ108" i="1"/>
  <c r="AM109" i="1"/>
  <c r="AN109" i="1"/>
  <c r="AO109" i="1"/>
  <c r="AP109" i="1"/>
  <c r="AQ109" i="1"/>
  <c r="AM110" i="1"/>
  <c r="AN110" i="1"/>
  <c r="AO110" i="1"/>
  <c r="AP110" i="1"/>
  <c r="AQ110" i="1"/>
  <c r="AM111" i="1"/>
  <c r="AN111" i="1"/>
  <c r="AO111" i="1"/>
  <c r="AP111" i="1"/>
  <c r="AQ111" i="1"/>
  <c r="AM112" i="1"/>
  <c r="AN112" i="1"/>
  <c r="AO112" i="1"/>
  <c r="AP112" i="1"/>
  <c r="AQ112" i="1"/>
  <c r="AM113" i="1"/>
  <c r="AN113" i="1"/>
  <c r="AO113" i="1"/>
  <c r="AP113" i="1"/>
  <c r="AQ113" i="1"/>
  <c r="AM114" i="1"/>
  <c r="AN114" i="1"/>
  <c r="AO114" i="1"/>
  <c r="AP114" i="1"/>
  <c r="AQ114" i="1"/>
  <c r="AM115" i="1"/>
  <c r="AN115" i="1"/>
  <c r="AO115" i="1"/>
  <c r="AP115" i="1"/>
  <c r="AQ115" i="1"/>
  <c r="AM116" i="1"/>
  <c r="AN116" i="1"/>
  <c r="AO116" i="1"/>
  <c r="AP116" i="1"/>
  <c r="AQ116" i="1"/>
  <c r="AM117" i="1"/>
  <c r="AN117" i="1"/>
  <c r="AO117" i="1"/>
  <c r="AP117" i="1"/>
  <c r="AQ117" i="1"/>
  <c r="AM118" i="1"/>
  <c r="AN118" i="1"/>
  <c r="AO118" i="1"/>
  <c r="AP118" i="1"/>
  <c r="AQ118" i="1"/>
  <c r="AM119" i="1"/>
  <c r="AN119" i="1"/>
  <c r="AO119" i="1"/>
  <c r="AP119" i="1"/>
  <c r="AQ119" i="1"/>
  <c r="AM120" i="1"/>
  <c r="AN120" i="1"/>
  <c r="AO120" i="1"/>
  <c r="AP120" i="1"/>
  <c r="AQ120" i="1"/>
  <c r="AM121" i="1"/>
  <c r="AN121" i="1"/>
  <c r="AO121" i="1"/>
  <c r="AP121" i="1"/>
  <c r="AQ121" i="1"/>
  <c r="AM122" i="1"/>
  <c r="AN122" i="1"/>
  <c r="AO122" i="1"/>
  <c r="AP122" i="1"/>
  <c r="AQ122" i="1"/>
  <c r="AM123" i="1"/>
  <c r="AN123" i="1"/>
  <c r="AO123" i="1"/>
  <c r="AP123" i="1"/>
  <c r="AQ123" i="1"/>
  <c r="AM124" i="1"/>
  <c r="AN124" i="1"/>
  <c r="AO124" i="1"/>
  <c r="AP124" i="1"/>
  <c r="AQ124" i="1"/>
  <c r="AM125" i="1"/>
  <c r="AN125" i="1"/>
  <c r="AO125" i="1"/>
  <c r="AP125" i="1"/>
  <c r="AQ125" i="1"/>
  <c r="AM126" i="1"/>
  <c r="AN126" i="1"/>
  <c r="AO126" i="1"/>
  <c r="AP126" i="1"/>
  <c r="AQ126" i="1"/>
  <c r="AM127" i="1"/>
  <c r="AN127" i="1"/>
  <c r="AO127" i="1"/>
  <c r="AP127" i="1"/>
  <c r="AQ127" i="1"/>
  <c r="AM128" i="1"/>
  <c r="AN128" i="1"/>
  <c r="AO128" i="1"/>
  <c r="AP128" i="1"/>
  <c r="AQ128" i="1"/>
  <c r="AM129" i="1"/>
  <c r="AN129" i="1"/>
  <c r="AO129" i="1"/>
  <c r="AP129" i="1"/>
  <c r="AQ129" i="1"/>
  <c r="AM130" i="1"/>
  <c r="AN130" i="1"/>
  <c r="AO130" i="1"/>
  <c r="AP130" i="1"/>
  <c r="AQ130" i="1"/>
  <c r="AM131" i="1"/>
  <c r="AN131" i="1"/>
  <c r="AO131" i="1"/>
  <c r="AP131" i="1"/>
  <c r="AQ131" i="1"/>
  <c r="AM132" i="1"/>
  <c r="AN132" i="1"/>
  <c r="AO132" i="1"/>
  <c r="AP132" i="1"/>
  <c r="AQ132" i="1"/>
  <c r="AM133" i="1"/>
  <c r="AN133" i="1"/>
  <c r="AO133" i="1"/>
  <c r="AP133" i="1"/>
  <c r="AQ133" i="1"/>
  <c r="AQ105" i="1"/>
  <c r="AP105" i="1"/>
  <c r="AO105" i="1"/>
  <c r="AN105" i="1"/>
  <c r="AM105" i="1"/>
  <c r="AM134" i="1" l="1"/>
  <c r="AR105" i="1"/>
  <c r="AR114" i="1"/>
  <c r="AR130" i="1"/>
  <c r="AR126" i="1"/>
  <c r="AR133" i="1"/>
  <c r="AR129" i="1"/>
  <c r="AR121" i="1"/>
  <c r="AR117" i="1"/>
  <c r="AR113" i="1"/>
  <c r="AR109" i="1"/>
  <c r="AR132" i="1"/>
  <c r="AR128" i="1"/>
  <c r="AR124" i="1"/>
  <c r="AR120" i="1"/>
  <c r="AR116" i="1"/>
  <c r="AR112" i="1"/>
  <c r="AR108" i="1"/>
  <c r="AR131" i="1"/>
  <c r="AR127" i="1"/>
  <c r="AR123" i="1"/>
  <c r="AR119" i="1"/>
  <c r="AR115" i="1"/>
  <c r="AR111" i="1"/>
  <c r="AR107" i="1"/>
  <c r="AR118" i="1"/>
  <c r="AR110" i="1"/>
  <c r="AR106" i="1"/>
  <c r="AR125" i="1"/>
  <c r="AR122" i="1"/>
  <c r="AR134" i="1" l="1"/>
  <c r="AI101" i="1" s="1"/>
  <c r="AS106" i="1" l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P144" i="1"/>
  <c r="AL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05" i="1"/>
  <c r="AU130" i="1" l="1"/>
  <c r="AU126" i="1"/>
  <c r="AU122" i="1"/>
  <c r="AU118" i="1"/>
  <c r="AU114" i="1"/>
  <c r="AU110" i="1"/>
  <c r="AU133" i="1"/>
  <c r="AU129" i="1"/>
  <c r="AU125" i="1"/>
  <c r="AU121" i="1"/>
  <c r="AU117" i="1"/>
  <c r="AU113" i="1"/>
  <c r="AU109" i="1"/>
  <c r="AU106" i="1"/>
  <c r="AU132" i="1"/>
  <c r="AU128" i="1"/>
  <c r="AU124" i="1"/>
  <c r="AU120" i="1"/>
  <c r="AU116" i="1"/>
  <c r="AU112" i="1"/>
  <c r="AU131" i="1"/>
  <c r="AU127" i="1"/>
  <c r="AU123" i="1"/>
  <c r="AU119" i="1"/>
  <c r="AU115" i="1"/>
  <c r="AU111" i="1"/>
  <c r="AU107" i="1"/>
  <c r="AU108" i="1"/>
  <c r="AU105" i="1"/>
  <c r="T148" i="1"/>
  <c r="T139" i="1"/>
  <c r="T144" i="1"/>
  <c r="T146" i="1"/>
  <c r="P167" i="1"/>
  <c r="P166" i="1"/>
  <c r="P165" i="1"/>
  <c r="P164" i="1"/>
  <c r="O99" i="1"/>
  <c r="AS93" i="1"/>
  <c r="AV93" i="1" s="1"/>
  <c r="AS88" i="1"/>
  <c r="AS86" i="1"/>
  <c r="AS84" i="1"/>
  <c r="AS79" i="1"/>
  <c r="AS77" i="1"/>
  <c r="AS75" i="1"/>
  <c r="AS73" i="1"/>
  <c r="AS71" i="1"/>
  <c r="AS69" i="1"/>
  <c r="AS67" i="1"/>
  <c r="AS62" i="1"/>
  <c r="AS60" i="1"/>
  <c r="AS58" i="1"/>
  <c r="AV105" i="1"/>
  <c r="AW105" i="1"/>
  <c r="AW106" i="1"/>
  <c r="AW107" i="1"/>
  <c r="AW108" i="1"/>
  <c r="AW109" i="1"/>
  <c r="AW110" i="1"/>
  <c r="AV110" i="1" l="1"/>
  <c r="AV106" i="1"/>
  <c r="AV108" i="1"/>
  <c r="AV109" i="1"/>
  <c r="AV107" i="1"/>
  <c r="AV84" i="1"/>
  <c r="AV67" i="1"/>
  <c r="AV58" i="1"/>
  <c r="AY105" i="1" l="1"/>
  <c r="AY108" i="1"/>
  <c r="AJ108" i="1" s="1"/>
  <c r="AY112" i="1"/>
  <c r="AY116" i="1"/>
  <c r="AY120" i="1"/>
  <c r="AY124" i="1"/>
  <c r="AY128" i="1"/>
  <c r="AY132" i="1"/>
  <c r="AY115" i="1"/>
  <c r="AY119" i="1"/>
  <c r="AY123" i="1"/>
  <c r="AY131" i="1"/>
  <c r="AY109" i="1"/>
  <c r="AJ109" i="1" s="1"/>
  <c r="AY113" i="1"/>
  <c r="AY117" i="1"/>
  <c r="AY121" i="1"/>
  <c r="AY125" i="1"/>
  <c r="AY129" i="1"/>
  <c r="AY133" i="1"/>
  <c r="AY107" i="1"/>
  <c r="AJ107" i="1" s="1"/>
  <c r="AY111" i="1"/>
  <c r="AY106" i="1"/>
  <c r="AJ106" i="1" s="1"/>
  <c r="AY110" i="1"/>
  <c r="AJ110" i="1" s="1"/>
  <c r="AY114" i="1"/>
  <c r="AY118" i="1"/>
  <c r="AY122" i="1"/>
  <c r="AY126" i="1"/>
  <c r="AY130" i="1"/>
  <c r="AY127" i="1"/>
  <c r="AW93" i="1"/>
  <c r="I54" i="1" s="1"/>
  <c r="AJ105" i="1" l="1"/>
  <c r="AH54" i="1"/>
  <c r="A188" i="1" l="1"/>
  <c r="A183" i="1"/>
  <c r="A178" i="1"/>
  <c r="AA134" i="1"/>
  <c r="AU134" i="1" s="1"/>
  <c r="X148" i="1"/>
  <c r="AV133" i="1" l="1"/>
  <c r="AV129" i="1"/>
  <c r="AV125" i="1"/>
  <c r="AV121" i="1"/>
  <c r="AV117" i="1"/>
  <c r="AV113" i="1"/>
  <c r="AV130" i="1"/>
  <c r="AV126" i="1"/>
  <c r="AV122" i="1"/>
  <c r="AV118" i="1"/>
  <c r="AV114" i="1"/>
  <c r="AV132" i="1"/>
  <c r="AV128" i="1"/>
  <c r="AV124" i="1"/>
  <c r="AV120" i="1"/>
  <c r="AV116" i="1"/>
  <c r="AV112" i="1"/>
  <c r="AV131" i="1"/>
  <c r="AV127" i="1"/>
  <c r="AV123" i="1"/>
  <c r="AV119" i="1"/>
  <c r="AV115" i="1"/>
  <c r="AV111" i="1"/>
  <c r="U99" i="1"/>
  <c r="AU136" i="1" l="1"/>
  <c r="C9" i="2" s="1"/>
  <c r="X146" i="1" l="1"/>
  <c r="X145" i="1" s="1"/>
  <c r="X144" i="1"/>
  <c r="X139" i="1"/>
  <c r="P152" i="1"/>
  <c r="P151" i="1"/>
  <c r="P149" i="1"/>
  <c r="P148" i="1"/>
  <c r="P147" i="1"/>
  <c r="P146" i="1"/>
  <c r="P143" i="1"/>
  <c r="P142" i="1"/>
  <c r="P139" i="1"/>
  <c r="AG105" i="1" l="1"/>
  <c r="AD134" i="1"/>
  <c r="AS134" i="1" s="1"/>
  <c r="AJ134" i="1" s="1"/>
  <c r="AG106" i="1"/>
  <c r="AG107" i="1"/>
  <c r="AG108" i="1"/>
  <c r="AG109" i="1"/>
  <c r="AG110" i="1"/>
  <c r="AG111" i="1"/>
  <c r="AG112" i="1"/>
  <c r="AG113" i="1"/>
  <c r="AB151" i="1" s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B153" i="1" l="1"/>
  <c r="AB146" i="1"/>
  <c r="AB148" i="1"/>
  <c r="AB139" i="1"/>
  <c r="AB152" i="1"/>
  <c r="AB149" i="1"/>
  <c r="AB143" i="1"/>
  <c r="AB144" i="1"/>
  <c r="AB147" i="1"/>
  <c r="AB142" i="1"/>
  <c r="AG134" i="1"/>
  <c r="T141" i="1"/>
  <c r="X141" i="1"/>
  <c r="X140" i="1" s="1"/>
  <c r="AB150" i="1" l="1"/>
  <c r="AB141" i="1"/>
  <c r="P150" i="1"/>
  <c r="X154" i="1"/>
  <c r="P141" i="1"/>
  <c r="AB145" i="1"/>
  <c r="P145" i="1"/>
  <c r="T145" i="1"/>
  <c r="T140" i="1" s="1"/>
  <c r="T154" i="1" s="1"/>
  <c r="P140" i="1" l="1"/>
  <c r="P154" i="1" s="1"/>
  <c r="AB140" i="1"/>
  <c r="AB154" i="1" s="1"/>
  <c r="AW111" i="1"/>
  <c r="AJ111" i="1" s="1"/>
  <c r="AW112" i="1"/>
  <c r="AJ112" i="1" s="1"/>
  <c r="AW113" i="1"/>
  <c r="AJ113" i="1" s="1"/>
  <c r="AW114" i="1"/>
  <c r="AJ114" i="1" s="1"/>
  <c r="AW115" i="1"/>
  <c r="AJ115" i="1" s="1"/>
  <c r="AW116" i="1"/>
  <c r="AJ116" i="1" s="1"/>
  <c r="AW117" i="1"/>
  <c r="AJ117" i="1" s="1"/>
  <c r="AW118" i="1"/>
  <c r="AJ118" i="1" s="1"/>
  <c r="AW119" i="1"/>
  <c r="AJ119" i="1" s="1"/>
  <c r="AW120" i="1"/>
  <c r="AJ120" i="1" s="1"/>
  <c r="AW121" i="1"/>
  <c r="AJ121" i="1" s="1"/>
  <c r="AW122" i="1"/>
  <c r="AJ122" i="1" s="1"/>
  <c r="AW123" i="1"/>
  <c r="AJ123" i="1" s="1"/>
  <c r="AW124" i="1"/>
  <c r="AJ124" i="1" s="1"/>
  <c r="AW125" i="1"/>
  <c r="AJ125" i="1" s="1"/>
  <c r="AW126" i="1"/>
  <c r="AJ126" i="1" s="1"/>
  <c r="AW127" i="1"/>
  <c r="AJ127" i="1" s="1"/>
  <c r="AW128" i="1"/>
  <c r="AJ128" i="1" s="1"/>
  <c r="AW129" i="1"/>
  <c r="AJ129" i="1" s="1"/>
  <c r="AW130" i="1"/>
  <c r="AJ130" i="1" s="1"/>
  <c r="AW131" i="1"/>
  <c r="AJ131" i="1" s="1"/>
  <c r="AW132" i="1"/>
  <c r="AJ132" i="1" s="1"/>
  <c r="AW133" i="1"/>
  <c r="AJ133" i="1" l="1"/>
  <c r="AF157" i="1"/>
  <c r="AC156" i="1" s="1"/>
  <c r="A172" i="1"/>
  <c r="A193" i="1" s="1"/>
  <c r="AS193" i="1" s="1"/>
  <c r="O159" i="1" l="1"/>
  <c r="J193" i="1"/>
  <c r="N193" i="1" s="1"/>
  <c r="T159" i="1" l="1"/>
  <c r="AX134" i="1"/>
  <c r="AZ105" i="1" s="1"/>
  <c r="AE136" i="1" l="1"/>
</calcChain>
</file>

<file path=xl/comments1.xml><?xml version="1.0" encoding="utf-8"?>
<comments xmlns="http://schemas.openxmlformats.org/spreadsheetml/2006/main">
  <authors>
    <author>Šefčík</author>
    <author>Kubinova</author>
    <author>sefcik</author>
  </authors>
  <commentList>
    <comment ref="B103" authorId="0" shapeId="0">
      <text>
        <r>
          <rPr>
            <sz val="9"/>
            <color indexed="81"/>
            <rFont val="Tahoma"/>
            <family val="2"/>
            <charset val="238"/>
          </rPr>
          <t>Např. kogenerační jednotka na zemní plyn, tepelná čerpadla, stavební práce</t>
        </r>
      </text>
    </comment>
    <comment ref="K103" authorId="0" shapeId="0">
      <text>
        <r>
          <rPr>
            <sz val="9"/>
            <color indexed="81"/>
            <rFont val="Tahoma"/>
            <family val="2"/>
            <charset val="238"/>
          </rPr>
          <t>Vyberte možnost z nabídky</t>
        </r>
      </text>
    </comment>
    <comment ref="R103" authorId="1" shapeId="0">
      <text>
        <r>
          <rPr>
            <sz val="9"/>
            <color indexed="81"/>
            <rFont val="Tahoma"/>
            <family val="2"/>
            <charset val="238"/>
          </rPr>
          <t>Vyberte možnost z nabídky. Musí jít o aktivitu označenou v bodě 2.</t>
        </r>
      </text>
    </comment>
    <comment ref="Y103" authorId="2" shapeId="0">
      <text>
        <r>
          <rPr>
            <sz val="9"/>
            <color indexed="81"/>
            <rFont val="Tahoma"/>
            <family val="2"/>
            <charset val="238"/>
          </rPr>
          <t>Uveďte ano/ne. Způsobilý je pouze výdaj přímo spojený s realizací opatření na úsporu  v konečné spotřebě energie.</t>
        </r>
      </text>
    </comment>
    <comment ref="AA10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Cena v měně pořízení vč. DPH.
</t>
        </r>
        <r>
          <rPr>
            <sz val="9"/>
            <color indexed="81"/>
            <rFont val="Tahoma"/>
            <family val="2"/>
            <charset val="238"/>
          </rPr>
          <t>Bez DPH uvádějte plnění osvobozené od daně nebo plnění, kde DPH není hrazena dodavateli (přenesená daňová povinnost, samovyměření daně při nákupu z jiné země EU).</t>
        </r>
      </text>
    </comment>
    <comment ref="AD18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ČMZRB: </t>
        </r>
        <r>
          <rPr>
            <sz val="9"/>
            <color indexed="81"/>
            <rFont val="Tahoma"/>
            <family val="2"/>
            <charset val="238"/>
          </rPr>
          <t>Vyplňte stav dotace - např. "Podána žádost", "Příslib dotace", "Dotace proplacena", atd.</t>
        </r>
      </text>
    </comment>
  </commentList>
</comments>
</file>

<file path=xl/sharedStrings.xml><?xml version="1.0" encoding="utf-8"?>
<sst xmlns="http://schemas.openxmlformats.org/spreadsheetml/2006/main" count="241" uniqueCount="211">
  <si>
    <t>Obchodní firma/ název/ jméno žadatele</t>
  </si>
  <si>
    <t>Projekt</t>
  </si>
  <si>
    <t>- vedení společnosti, její stabilita a zkušenosti</t>
  </si>
  <si>
    <t>Dlouhodobý finanční majetek</t>
  </si>
  <si>
    <t>Oběžná aktiva celkem</t>
  </si>
  <si>
    <t>pohledávky</t>
  </si>
  <si>
    <t>Výdaje celkem</t>
  </si>
  <si>
    <t>Vlastní zdroje žadatele</t>
  </si>
  <si>
    <t>Jiné úvěry</t>
  </si>
  <si>
    <t>Úvěrující společnost</t>
  </si>
  <si>
    <t>Datum poskytnutí</t>
  </si>
  <si>
    <t>Datum splatnosti</t>
  </si>
  <si>
    <t>Výše úvěru (Kč)</t>
  </si>
  <si>
    <t>Dotace a jiné podpory</t>
  </si>
  <si>
    <t>Název programu podpory</t>
  </si>
  <si>
    <t>Forma podpory</t>
  </si>
  <si>
    <t>Ostatní zdroje</t>
  </si>
  <si>
    <t>Výše (Kč)</t>
  </si>
  <si>
    <t>OPPIK</t>
  </si>
  <si>
    <t>Název dodavatele</t>
  </si>
  <si>
    <t>Název odběratele</t>
  </si>
  <si>
    <t>1. rok</t>
  </si>
  <si>
    <t>2. rok</t>
  </si>
  <si>
    <t>3. rok</t>
  </si>
  <si>
    <t>Výše podpory (Kč)</t>
  </si>
  <si>
    <t>Objem (Kč)</t>
  </si>
  <si>
    <t>Historie a současnost společnosti, její další aktivity, vlastnictví certifikátu ISO či jiné normy, u  začínajících podnikatelů důvody pro zahájení podnikatelské činnosti</t>
  </si>
  <si>
    <t>b)</t>
  </si>
  <si>
    <t>Cíl projektu</t>
  </si>
  <si>
    <t>Profesní a osobní údaje o vlastnících společnosti</t>
  </si>
  <si>
    <t>c)</t>
  </si>
  <si>
    <t>d)</t>
  </si>
  <si>
    <t>e)</t>
  </si>
  <si>
    <t>Majetkoprávní vztahy související s projektem (vlastnictví či pronájem pozemků, budov, strojů a jiného vybavení)</t>
  </si>
  <si>
    <t>Technicko-technologická charakteristika projektu (popis výrobního či jiného procesu, výkonové parametry)</t>
  </si>
  <si>
    <t>f)</t>
  </si>
  <si>
    <t>g)</t>
  </si>
  <si>
    <t>h)</t>
  </si>
  <si>
    <t>i)</t>
  </si>
  <si>
    <t>j)</t>
  </si>
  <si>
    <t>k)</t>
  </si>
  <si>
    <t>l)</t>
  </si>
  <si>
    <t>m)</t>
  </si>
  <si>
    <t>Dodavatelské zajištění realizace projektu - stavby, strojů, termíny dodávek (smluvní zajištění)</t>
  </si>
  <si>
    <t xml:space="preserve">Vstupy projektu - zajištěnost energie, vody, materiálu, zboží (hlavní dodavatelé - způsob  zajištění) </t>
  </si>
  <si>
    <t>Komentář ke všem zdrojům financování projektu (co tvoří vlastní zdroje, co tvoří cizí zdroje a jejich splatnost, existují podřízené závazky?)</t>
  </si>
  <si>
    <t>Postavení společnosti na trhu, stav konkurence, marketingové aktivity, konkurenční výhoda žadatele</t>
  </si>
  <si>
    <t>Zabezpečení prodeje, hlavní odběratelé a jejich charakteristika (lze doložit zápisy z jednání, předbežnými nabídkami), informace k propagaci prodeje a informace k inkasu penežních prostředků a formě plateb od odběratelů</t>
  </si>
  <si>
    <t>Detailní rozbor tržeb po náběhu  projektu do horizontu 36 měsíců</t>
  </si>
  <si>
    <t>Detailní rozbor provozních nákladů od náběhu projektu do horizontu 36 měsíců, kalkulace hlavních nákladových položek</t>
  </si>
  <si>
    <t>Hlavní předpoklady úspěšnosti projektu - silné stránky, rizika projektu (návaznost na jiné podnikatelské aktivity s nadstandardní úrovní vztahů, zapojení rodinných příslušníků atd.)</t>
  </si>
  <si>
    <t>a)</t>
  </si>
  <si>
    <t>IČO</t>
  </si>
  <si>
    <t>Dlouhodobý nehmotný  majetek (licence, know-how, software)</t>
  </si>
  <si>
    <t>Dlouhodobý hmotný majetek (resp. hmotný majetek)</t>
  </si>
  <si>
    <t>Výdaje celkem
(vč. DPH)</t>
  </si>
  <si>
    <t>Celkem</t>
  </si>
  <si>
    <t>Způsobilé výdaje projektu</t>
  </si>
  <si>
    <t>-</t>
  </si>
  <si>
    <t>Sídlo společnosti / místo trvalého pobytu</t>
  </si>
  <si>
    <t>Obchodní firma / název / jméno avalisty</t>
  </si>
  <si>
    <t>stroje a zařízení celkem</t>
  </si>
  <si>
    <t>Výdaj</t>
  </si>
  <si>
    <t>Kategorie</t>
  </si>
  <si>
    <t>Nové stroje a zařízení</t>
  </si>
  <si>
    <t>Zásoby</t>
  </si>
  <si>
    <t>Pohledávky</t>
  </si>
  <si>
    <t>Dlouhodobý nehmotný  majetek</t>
  </si>
  <si>
    <t>Použité/repasované stroje a zařízení</t>
  </si>
  <si>
    <t>Hlášky</t>
  </si>
  <si>
    <t>použit ZÚV?</t>
  </si>
  <si>
    <t>výdaje nejsou kryty zdroji</t>
  </si>
  <si>
    <t>(zbývá zařadit:</t>
  </si>
  <si>
    <t>Jiné zdroje</t>
  </si>
  <si>
    <t>Zařazení</t>
  </si>
  <si>
    <t>Zdroj</t>
  </si>
  <si>
    <t>Pořizovací cena (vč. DPH)</t>
  </si>
  <si>
    <t>Příloha PEN</t>
  </si>
  <si>
    <t>Nákup pozemků</t>
  </si>
  <si>
    <t>Rekonstrukce budov</t>
  </si>
  <si>
    <t>nákup pozemků</t>
  </si>
  <si>
    <t>rekonstrukce budov</t>
  </si>
  <si>
    <t>stroje a zařízení - nové</t>
  </si>
  <si>
    <t>stroje a zařízení - použité (vč. repasovaných)</t>
  </si>
  <si>
    <t>(max. 70 %)</t>
  </si>
  <si>
    <t>IČO/RČ</t>
  </si>
  <si>
    <t>ZÚV &gt; PC</t>
  </si>
  <si>
    <t>nelze ZÚV?</t>
  </si>
  <si>
    <r>
      <t xml:space="preserve">Předpokládané </t>
    </r>
    <r>
      <rPr>
        <b/>
        <sz val="9"/>
        <rFont val="Arial"/>
        <family val="2"/>
        <charset val="238"/>
      </rPr>
      <t>investiční výdaje hrazené zvýhodněným úvěrem</t>
    </r>
    <r>
      <rPr>
        <sz val="9"/>
        <rFont val="Arial"/>
        <family val="2"/>
        <charset val="238"/>
      </rPr>
      <t xml:space="preserve"> vynaložené v jednotlivých letech realizace projektu</t>
    </r>
  </si>
  <si>
    <t>Režim podpory</t>
  </si>
  <si>
    <t>Podporované aktivity</t>
  </si>
  <si>
    <t>A. Zvýšení energetické účinnosti - výrobní procesy</t>
  </si>
  <si>
    <t>B. Zvýšení energetické účinnosti - budovy</t>
  </si>
  <si>
    <t>nákup či výstavba budov a dopravních zařízení</t>
  </si>
  <si>
    <t>drobný majetek</t>
  </si>
  <si>
    <t>Drobný majetek</t>
  </si>
  <si>
    <t>C. Výroba energie z obnovitelných zdrojů</t>
  </si>
  <si>
    <t>D. Systémy měření a regulace-zavádění/modernizace</t>
  </si>
  <si>
    <t>Zdroj financování</t>
  </si>
  <si>
    <t>Stav podpory</t>
  </si>
  <si>
    <t>Výše avalu</t>
  </si>
  <si>
    <t>ZÚV min.</t>
  </si>
  <si>
    <t>ZÚV max.</t>
  </si>
  <si>
    <t>V</t>
  </si>
  <si>
    <t>dne</t>
  </si>
  <si>
    <r>
      <t xml:space="preserve">- v případě </t>
    </r>
    <r>
      <rPr>
        <b/>
        <i/>
        <sz val="7.5"/>
        <rFont val="Arial"/>
        <family val="2"/>
        <charset val="238"/>
      </rPr>
      <t xml:space="preserve">fyzické osoby </t>
    </r>
    <r>
      <rPr>
        <i/>
        <sz val="7.5"/>
        <rFont val="Arial"/>
        <family val="2"/>
        <charset val="238"/>
      </rPr>
      <t>délka praxe v oboru, druh a délka předchozí praxe žadatele nebo odpovědného pracovníka(ů) využitelné pro projekt, zastupitelnost ve vedení společnosti</t>
    </r>
  </si>
  <si>
    <r>
      <t xml:space="preserve">- u </t>
    </r>
    <r>
      <rPr>
        <b/>
        <i/>
        <sz val="7.5"/>
        <rFont val="Arial"/>
        <family val="2"/>
        <charset val="238"/>
      </rPr>
      <t>obchodní společnosti</t>
    </r>
    <r>
      <rPr>
        <i/>
        <sz val="7.5"/>
        <rFont val="Arial"/>
        <family val="2"/>
        <charset val="238"/>
      </rPr>
      <t xml:space="preserve"> uvést tytéž údaje u maximálně 4 společníků firmy nebo u vedoucích pracovníků, vztah mezi vlastníky a vedením společnosti</t>
    </r>
  </si>
  <si>
    <t>- projekt zahrnující kombinovanou výrobou tepla a energie (tj. aktivitu C2) splňuje kritéria vysokoúčinné kombinované výroby elektřiny podle vyhlášky č. 37/2016 Sb.,
  o elektřině z vysokoúčinné kombinované výroby elektřiny a tepla a elektřině z druhotných zdrojů - splnění těchto kritérií musí být potvrzeno energetickým
  specialistou v rámci energetického posudku, který je přílohou této žádosti);</t>
  </si>
  <si>
    <t>- v případě podpory instalace solárního systému nebo systému s tepelnými čerpadly do objektu napojeného na účinnou soustavu zásobování tepelnou energií
  nepůjde o takové solární systémy / systémy s tepelnými čerpadly, jejižchž podpora by nebyla v souladu s § 25 odst. 5 zákona č. 165/2012 Sb., o podporovaných
  zdrojích energie a o změně některých zákonů ve znění pozdějších předpisů.</t>
  </si>
  <si>
    <t>6. PROHLÁŠENÍ ŽADATELE</t>
  </si>
  <si>
    <t>BV vs. drobný majetek či vedlejší rozpočtové náklady</t>
  </si>
  <si>
    <t>Podpora de minimis</t>
  </si>
  <si>
    <t>Podpora podle Nařízení Komise č. 651/2014</t>
  </si>
  <si>
    <t>Ostatní výdaje projektu</t>
  </si>
  <si>
    <t>nějaká chyba?</t>
  </si>
  <si>
    <t>výdaj nelze hradit ze Zvýhodněného úvěru</t>
  </si>
  <si>
    <t>součet výdajů za jednotlivé zdroje přesahuje celkovou výši výdajů projektu</t>
  </si>
  <si>
    <t>součet přesahuje výši výdajů financovaných zvýhodněným úvěrem</t>
  </si>
  <si>
    <t>A. Zvýšení energetické účinnosti prostřednictvím některé z následujících aktivit</t>
  </si>
  <si>
    <t>C. Výroba energie z obnovitelných zdrojů pro vlastní spotřebu se zaměřením projektu na některou z následujících aktivit</t>
  </si>
  <si>
    <t>D. Zavedení či modernizace systémů měření a regulace související se zavedením systému managementu hospodaření s energií</t>
  </si>
  <si>
    <t>A1 - zavedení nových energeticky účinnějších výrobních a technologických procesů</t>
  </si>
  <si>
    <t>A2 - využití odpadní energie ve výrobních procesech</t>
  </si>
  <si>
    <t>A3 - nákup energeticky úsporných spotřebičů a kancelářské techniky</t>
  </si>
  <si>
    <t>B2 - modernizace nebo rekonstrukce stávajících zařízení na výrobu energie pro vlastní spotřebu vedoucí ke zvýšení jeho účinnosti</t>
  </si>
  <si>
    <t>B3 - rekonstrukce otopné soustavy a zdrojů tepla</t>
  </si>
  <si>
    <t>B5 - zateplení obvodového pláště budovy podniku / výrobního areálu</t>
  </si>
  <si>
    <t>B6 - výměna a renovace otvorových výplní</t>
  </si>
  <si>
    <t>B7 - modernizace soustav osvětlení - instalace energeticky účinných osvětlovacích systémů (LED), pohybových čidel, senzorů denního světla</t>
  </si>
  <si>
    <t>C1 - instalace výrobny energie z obnovitelných zdrojů (energie z biomasy, solární termické, fotovoltaické systémy)</t>
  </si>
  <si>
    <t>C2 - instalace kombinované výroby elektřiny a tepla</t>
  </si>
  <si>
    <t>C3 - instalace tepelných čerpadel</t>
  </si>
  <si>
    <t>D1 - zavedení či modernizace systémů měření a regulace související se zavedením systému managementu hospodaření s energií</t>
  </si>
  <si>
    <t>Aktivity A</t>
  </si>
  <si>
    <t>A celkem</t>
  </si>
  <si>
    <t>Nic nezvoleno</t>
  </si>
  <si>
    <t>Aktivity D</t>
  </si>
  <si>
    <t>D celkem</t>
  </si>
  <si>
    <t>Aktivity B</t>
  </si>
  <si>
    <t>B celkem</t>
  </si>
  <si>
    <t>Aktivity C</t>
  </si>
  <si>
    <t>C celkem</t>
  </si>
  <si>
    <t>! opravte či doplňte údaje v bodě 2 a/nebo v bodě 3a !</t>
  </si>
  <si>
    <t>Pokud některý z bodů není charakterizován, uveďte v příslušném poli text „neuvádí se“. V případě potřeby (např. složitější projekt) zpracujte popis projektu jako samostatný dokument a výše uvedené body použijte jako osnovu.</t>
  </si>
  <si>
    <t>3a) Výčet předpokládaných výdajů projektu (v Kč)</t>
  </si>
  <si>
    <t>Úvěr ČMZRB</t>
  </si>
  <si>
    <t>3. Režim podpory a předpokládané výdaje projektu</t>
  </si>
  <si>
    <t xml:space="preserve">Režim podpory </t>
  </si>
  <si>
    <t>Realizovaná aktivita</t>
  </si>
  <si>
    <t>nezvolená aktivita?</t>
  </si>
  <si>
    <t>výše financování přesahuje výši výdaje</t>
  </si>
  <si>
    <t>Aktivita</t>
  </si>
  <si>
    <t>Výdaje (Kč)</t>
  </si>
  <si>
    <t>3b) Souhrn výdajů projektu podle údajů v bodě 3a (v Kč)</t>
  </si>
  <si>
    <t>3c) Souhrn výdajů projektu podle jednotlivých aktivit</t>
  </si>
  <si>
    <t>Délka období čerpání</t>
  </si>
  <si>
    <t>Odklad 1. splátky</t>
  </si>
  <si>
    <t>Délka splácení</t>
  </si>
  <si>
    <t>Ostatní parametry úvěru ČMZRB (údaje v měsících)</t>
  </si>
  <si>
    <t>(vyberte z nabídky)</t>
  </si>
  <si>
    <t>1. Popis projektu</t>
  </si>
  <si>
    <t>2. Plánované aktivity v projektu</t>
  </si>
  <si>
    <t>(plánované aktivity označte "x", zvolit lze jednu či více položek)</t>
  </si>
  <si>
    <t>výše vedlejších rozpočtových nákladů hrazených z úvěru ČMZRB přesahuje povolený limit</t>
  </si>
  <si>
    <t>upravte zdroje financování v bodě 3a</t>
  </si>
  <si>
    <t>Podíl úvěru ČMZRB na způsobilých výdajích projektu</t>
  </si>
  <si>
    <t>Překročen podíl úvěru ČMZRB</t>
  </si>
  <si>
    <t>ZÚV mimo rozmezí</t>
  </si>
  <si>
    <t>3d) Zdroje financování projektu (v Kč)</t>
  </si>
  <si>
    <t>4. Dodavatelsko-odběratelské vztahy (tři největší podle údajů za poslední uzavřené účetní období)</t>
  </si>
  <si>
    <t>5. Směneční ručitelé (avalisté)</t>
  </si>
  <si>
    <t>Razítko, pokud je součástí podpisu žadatele</t>
  </si>
  <si>
    <t>(roční produkce) pořizovaného zařízení</t>
  </si>
  <si>
    <t>Žadatel, který v bodě 2 uvedl i aktivitu zaměřenou na snižování energetické náročnosti výrobních procesů (aktivita A1 nebo A2), prohlašuje, že výrobní kapacita</t>
  </si>
  <si>
    <t>překročí</t>
  </si>
  <si>
    <t>Žadatel, který v bodě 2 uvedl i některou z aktivit zaměřených na výrobu energie z obnovitelných zdrojů (aktivita C1, C2 nebo C3), prohlašuje, že:</t>
  </si>
  <si>
    <t>Žadatel prohlašuje, že v případě výměny výrobků spadajících pod směrnici Evropského parlamentu a Rady 2009/125/ES, o stanovení rámce pro určení požadavků na ekodesign výrobků spojených se spotřebou energie (tj. plynové kotle, plynové kogenerační jednotky, plynová tepelná čerpadla, ohřívače vody, kotle na tuhá paliva o jmenovitém výkonu 500 kW nebo méně, aj.), budou pořizované výrobky splňovat minimální požadavky příslušných nařízení Evropské Komise.</t>
  </si>
  <si>
    <t>Žadatel prohlašuje, že podpora z programu Energ nebude poskytnuta na spolufinancování zařízení, na které se vztahuje směrnice o průmyslových emisích použitelná na zařízení pro výrobu energie a dálkové vytápění nad 50 MW.</t>
  </si>
  <si>
    <t>Způsobilý
ENERG</t>
  </si>
  <si>
    <t>vyplněna způsobilost?</t>
  </si>
  <si>
    <t>rozpor způsobilosti</t>
  </si>
  <si>
    <t>aktivita není uvedena v bodě 2</t>
  </si>
  <si>
    <t>nezvolen režim podpory</t>
  </si>
  <si>
    <t>zařazení</t>
  </si>
  <si>
    <t>způsobilost + zařazení</t>
  </si>
  <si>
    <t>tento typ výdaje nelze označit jako způsobilý pro ENERG</t>
  </si>
  <si>
    <t>není vyplněna způsobilost výdaje pro ENERG</t>
  </si>
  <si>
    <t>Pořízení budov a dopravních zařízení</t>
  </si>
  <si>
    <t>není způsobilé pro podporu podle Nařízení č. 651/2014</t>
  </si>
  <si>
    <t>v přehledu výdajů v bodě 3a je uvedena aktivita, která zde není vybrána</t>
  </si>
  <si>
    <t>B. Energ. účinnost - budovy</t>
  </si>
  <si>
    <t>C. Energie z obnovitelných zdrojů</t>
  </si>
  <si>
    <t>A. Energ. účinnost - výroba</t>
  </si>
  <si>
    <t>D. Management hospodaření s energií</t>
  </si>
  <si>
    <t>výdaj</t>
  </si>
  <si>
    <t>aktivita</t>
  </si>
  <si>
    <t>způsobilost</t>
  </si>
  <si>
    <t>cena</t>
  </si>
  <si>
    <t>něco chybí</t>
  </si>
  <si>
    <t>! na podbarvených řádcích chybí některé údaje !</t>
  </si>
  <si>
    <t>zvolte režim podpory</t>
  </si>
  <si>
    <t>z toho: nemovité věci celkem</t>
  </si>
  <si>
    <t>z toho: zásoby</t>
  </si>
  <si>
    <t>B4 - výměna klimatizačních systémů za energeticky účinnější</t>
  </si>
  <si>
    <t>B. Snížení energetické náročnosti budovy převážně využívané k podporované ekonomické činnosti se zaměřením na některou z následujících aktivit</t>
  </si>
  <si>
    <t>B1 - rekonstrukce rozvodů elektřiny, plynu a tepla v budově podniku či v energetickém hospodářství výrobního závodu pro zvýšení účinnosti</t>
  </si>
  <si>
    <t>- realizací projektu dojde k úplnému nebo částečnému nahrazení stávající výroby energie z neobnovitelných zdrojů, nebo k nahrazení méně účinného zdroje
  energie z obnovitelných zdrojů účinnějším, a bude dosaženo snížení spotřeby energie prokazatelné měřením nebo kvalifikovaným odhadem před provedením
  tohoto opatření a po něm;</t>
  </si>
  <si>
    <t>(platná od 17. 9. 2018)</t>
  </si>
  <si>
    <r>
      <rPr>
        <b/>
        <sz val="9"/>
        <rFont val="Arial"/>
        <family val="2"/>
        <charset val="238"/>
      </rPr>
      <t>nepřekročí</t>
    </r>
    <r>
      <rPr>
        <sz val="9"/>
        <rFont val="Arial"/>
        <family val="2"/>
        <charset val="238"/>
      </rPr>
      <t xml:space="preserve">  výrobní kapacitu zařízení, které bude v projektu nahrazeno.</t>
    </r>
  </si>
  <si>
    <t>Jméno a příjmení žadatele nebo osoby oprávněné zastupovat žadatele</t>
  </si>
  <si>
    <t>Podpis žadatele nebo osoby oprávněné zastupovat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</si>
</sst>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\ _K_č"/>
    <numFmt numFmtId="165" formatCode="#,##0\ &quot;Kč&quot;\)"/>
  </numFmts>
  <fonts count="2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rgb="FF00B050"/>
      <name val="Arial"/>
      <family val="2"/>
      <charset val="238"/>
    </font>
    <font>
      <i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7.5"/>
      <name val="Arial"/>
      <family val="2"/>
      <charset val="238"/>
    </font>
    <font>
      <b/>
      <i/>
      <sz val="7.5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.5"/>
      <name val="Arial"/>
      <family val="2"/>
      <charset val="238"/>
    </font>
    <font>
      <b/>
      <sz val="7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0000FF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9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164" fontId="1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Protection="1">
      <protection hidden="1"/>
    </xf>
    <xf numFmtId="164" fontId="8" fillId="0" borderId="11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vertical="center"/>
      <protection hidden="1"/>
    </xf>
    <xf numFmtId="164" fontId="1" fillId="0" borderId="0" xfId="0" applyNumberFormat="1" applyFont="1" applyBorder="1" applyAlignment="1" applyProtection="1">
      <alignment vertical="center"/>
      <protection hidden="1"/>
    </xf>
    <xf numFmtId="164" fontId="1" fillId="0" borderId="0" xfId="0" applyNumberFormat="1" applyFont="1" applyBorder="1" applyAlignment="1" applyProtection="1">
      <alignment vertical="center" wrapText="1"/>
      <protection hidden="1"/>
    </xf>
    <xf numFmtId="164" fontId="1" fillId="0" borderId="0" xfId="0" applyNumberFormat="1" applyFont="1" applyProtection="1">
      <protection hidden="1"/>
    </xf>
    <xf numFmtId="164" fontId="14" fillId="0" borderId="0" xfId="0" applyNumberFormat="1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 indent="1"/>
      <protection hidden="1"/>
    </xf>
    <xf numFmtId="0" fontId="13" fillId="0" borderId="0" xfId="0" applyFont="1" applyBorder="1" applyAlignment="1" applyProtection="1">
      <alignment horizontal="left" vertical="center" indent="1"/>
      <protection hidden="1"/>
    </xf>
    <xf numFmtId="0" fontId="14" fillId="0" borderId="0" xfId="0" applyFont="1" applyBorder="1" applyAlignment="1" applyProtection="1">
      <alignment horizontal="left" vertical="center" indent="1"/>
      <protection hidden="1"/>
    </xf>
    <xf numFmtId="164" fontId="14" fillId="0" borderId="0" xfId="0" applyNumberFormat="1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right" vertical="center" wrapText="1" indent="1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Protection="1"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14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NumberFormat="1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vertical="top"/>
    </xf>
    <xf numFmtId="0" fontId="0" fillId="0" borderId="0" xfId="0"/>
    <xf numFmtId="0" fontId="1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Protection="1">
      <protection hidden="1"/>
    </xf>
    <xf numFmtId="0" fontId="8" fillId="0" borderId="0" xfId="0" applyFont="1" applyProtection="1">
      <protection hidden="1"/>
    </xf>
    <xf numFmtId="164" fontId="2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Protection="1">
      <protection hidden="1"/>
    </xf>
    <xf numFmtId="0" fontId="7" fillId="2" borderId="2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vertical="center" wrapText="1"/>
      <protection hidden="1"/>
    </xf>
    <xf numFmtId="164" fontId="12" fillId="0" borderId="0" xfId="0" applyNumberFormat="1" applyFont="1" applyFill="1" applyBorder="1" applyAlignment="1" applyProtection="1">
      <alignment horizontal="left" vertical="center"/>
      <protection hidden="1"/>
    </xf>
    <xf numFmtId="164" fontId="12" fillId="0" borderId="0" xfId="0" applyNumberFormat="1" applyFont="1" applyFill="1" applyBorder="1" applyAlignment="1" applyProtection="1">
      <alignment horizontal="left" vertical="center" indent="1"/>
      <protection hidden="1"/>
    </xf>
    <xf numFmtId="164" fontId="12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justify" wrapText="1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wrapText="1"/>
      <protection hidden="1"/>
    </xf>
    <xf numFmtId="0" fontId="15" fillId="0" borderId="0" xfId="0" applyFont="1" applyAlignment="1" applyProtection="1">
      <protection hidden="1"/>
    </xf>
    <xf numFmtId="0" fontId="23" fillId="0" borderId="0" xfId="0" applyFont="1" applyAlignme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3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0" fontId="8" fillId="0" borderId="11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1" fillId="0" borderId="4" xfId="0" applyFont="1" applyBorder="1" applyAlignment="1" applyProtection="1">
      <alignment horizontal="right"/>
      <protection hidden="1"/>
    </xf>
    <xf numFmtId="164" fontId="14" fillId="0" borderId="0" xfId="0" applyNumberFormat="1" applyFont="1" applyBorder="1" applyAlignment="1" applyProtection="1">
      <alignment horizontal="right" vertical="top" wrapText="1"/>
      <protection hidden="1"/>
    </xf>
    <xf numFmtId="0" fontId="14" fillId="0" borderId="0" xfId="0" applyFont="1" applyProtection="1">
      <protection hidden="1"/>
    </xf>
    <xf numFmtId="164" fontId="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Protection="1">
      <protection hidden="1"/>
    </xf>
    <xf numFmtId="164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64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16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" fillId="0" borderId="0" xfId="0" applyNumberFormat="1" applyFont="1" applyBorder="1" applyAlignment="1" applyProtection="1">
      <alignment horizontal="right" wrapText="1"/>
      <protection hidden="1"/>
    </xf>
    <xf numFmtId="0" fontId="1" fillId="5" borderId="0" xfId="0" applyFont="1" applyFill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 indent="1"/>
      <protection hidden="1"/>
    </xf>
    <xf numFmtId="0" fontId="1" fillId="0" borderId="0" xfId="0" applyFont="1" applyBorder="1" applyAlignment="1" applyProtection="1">
      <alignment horizontal="left" vertical="center" indent="2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3" fontId="1" fillId="0" borderId="0" xfId="1" applyFont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14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wrapText="1"/>
      <protection hidden="1"/>
    </xf>
    <xf numFmtId="4" fontId="1" fillId="0" borderId="0" xfId="0" applyNumberFormat="1" applyFont="1" applyBorder="1" applyAlignment="1" applyProtection="1">
      <alignment wrapText="1"/>
      <protection hidden="1"/>
    </xf>
    <xf numFmtId="0" fontId="1" fillId="0" borderId="0" xfId="0" applyNumberFormat="1" applyFont="1" applyBorder="1" applyAlignment="1" applyProtection="1">
      <alignment wrapText="1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4" fontId="1" fillId="0" borderId="0" xfId="0" applyNumberFormat="1" applyFont="1" applyFill="1" applyBorder="1" applyAlignment="1" applyProtection="1">
      <alignment wrapText="1"/>
      <protection hidden="1"/>
    </xf>
    <xf numFmtId="0" fontId="1" fillId="0" borderId="0" xfId="0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164" fontId="12" fillId="0" borderId="0" xfId="0" applyNumberFormat="1" applyFont="1" applyFill="1" applyBorder="1" applyAlignment="1" applyProtection="1">
      <alignment vertical="top" wrapText="1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3" fontId="1" fillId="0" borderId="0" xfId="0" applyNumberFormat="1" applyFont="1" applyBorder="1" applyProtection="1">
      <protection hidden="1"/>
    </xf>
    <xf numFmtId="3" fontId="1" fillId="0" borderId="4" xfId="0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6" fillId="5" borderId="0" xfId="0" applyFont="1" applyFill="1" applyBorder="1" applyProtection="1">
      <protection hidden="1"/>
    </xf>
    <xf numFmtId="0" fontId="2" fillId="5" borderId="0" xfId="0" applyFont="1" applyFill="1" applyProtection="1"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horizontal="right" vertical="center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center" indent="1"/>
      <protection hidden="1"/>
    </xf>
    <xf numFmtId="0" fontId="2" fillId="2" borderId="2" xfId="0" applyFont="1" applyFill="1" applyBorder="1" applyAlignment="1" applyProtection="1">
      <alignment horizontal="left" vertical="center" indent="1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Alignment="1" applyProtection="1"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protection hidden="1"/>
    </xf>
    <xf numFmtId="0" fontId="1" fillId="0" borderId="4" xfId="0" applyFont="1" applyBorder="1" applyAlignment="1" applyProtection="1">
      <alignment horizontal="left" textRotation="90"/>
      <protection hidden="1"/>
    </xf>
    <xf numFmtId="0" fontId="2" fillId="0" borderId="4" xfId="0" applyFont="1" applyBorder="1" applyAlignment="1" applyProtection="1">
      <alignment horizontal="left" textRotation="90"/>
      <protection hidden="1"/>
    </xf>
    <xf numFmtId="165" fontId="12" fillId="0" borderId="0" xfId="0" applyNumberFormat="1" applyFont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9" fillId="0" borderId="1" xfId="0" applyFont="1" applyBorder="1" applyAlignment="1" applyProtection="1">
      <alignment horizontal="left" vertical="center"/>
      <protection locked="0" hidden="1"/>
    </xf>
    <xf numFmtId="0" fontId="19" fillId="0" borderId="2" xfId="0" applyFont="1" applyBorder="1" applyAlignment="1" applyProtection="1">
      <alignment horizontal="left" vertical="center"/>
      <protection locked="0" hidden="1"/>
    </xf>
    <xf numFmtId="0" fontId="19" fillId="0" borderId="3" xfId="0" applyFont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  <xf numFmtId="164" fontId="14" fillId="0" borderId="1" xfId="0" applyNumberFormat="1" applyFont="1" applyBorder="1" applyAlignment="1" applyProtection="1">
      <alignment horizontal="right" vertical="center" wrapText="1"/>
      <protection locked="0" hidden="1"/>
    </xf>
    <xf numFmtId="164" fontId="14" fillId="0" borderId="2" xfId="0" applyNumberFormat="1" applyFont="1" applyBorder="1" applyAlignment="1" applyProtection="1">
      <alignment horizontal="right" vertical="center" wrapText="1"/>
      <protection locked="0" hidden="1"/>
    </xf>
    <xf numFmtId="164" fontId="14" fillId="0" borderId="3" xfId="0" applyNumberFormat="1" applyFont="1" applyBorder="1" applyAlignment="1" applyProtection="1">
      <alignment horizontal="right" vertical="center" wrapText="1"/>
      <protection locked="0" hidden="1"/>
    </xf>
    <xf numFmtId="164" fontId="14" fillId="2" borderId="1" xfId="0" applyNumberFormat="1" applyFont="1" applyFill="1" applyBorder="1" applyAlignment="1" applyProtection="1">
      <alignment horizontal="right" vertical="center" wrapText="1"/>
      <protection hidden="1"/>
    </xf>
    <xf numFmtId="164" fontId="14" fillId="2" borderId="2" xfId="0" applyNumberFormat="1" applyFont="1" applyFill="1" applyBorder="1" applyAlignment="1" applyProtection="1">
      <alignment horizontal="right" vertical="center" wrapText="1"/>
      <protection hidden="1"/>
    </xf>
    <xf numFmtId="164" fontId="14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4" fillId="2" borderId="2" xfId="0" applyFont="1" applyFill="1" applyBorder="1" applyProtection="1">
      <protection hidden="1"/>
    </xf>
    <xf numFmtId="0" fontId="24" fillId="2" borderId="3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14" fillId="0" borderId="2" xfId="0" applyFont="1" applyBorder="1" applyAlignment="1" applyProtection="1">
      <alignment horizontal="left" vertical="center" wrapText="1"/>
      <protection locked="0" hidden="1"/>
    </xf>
    <xf numFmtId="0" fontId="14" fillId="0" borderId="3" xfId="0" applyFont="1" applyBorder="1" applyAlignment="1" applyProtection="1">
      <alignment horizontal="left" vertical="center" wrapText="1"/>
      <protection locked="0" hidden="1"/>
    </xf>
    <xf numFmtId="164" fontId="13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locked="0" hidden="1"/>
    </xf>
    <xf numFmtId="0" fontId="1" fillId="0" borderId="2" xfId="0" applyFont="1" applyBorder="1" applyAlignment="1" applyProtection="1">
      <alignment horizontal="left" vertical="center" wrapText="1"/>
      <protection locked="0" hidden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8" xfId="0" applyFont="1" applyFill="1" applyBorder="1" applyAlignment="1" applyProtection="1">
      <alignment horizontal="center" vertical="center" wrapText="1"/>
      <protection hidden="1"/>
    </xf>
    <xf numFmtId="0" fontId="13" fillId="2" borderId="10" xfId="0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164" fontId="1" fillId="2" borderId="2" xfId="0" applyNumberFormat="1" applyFont="1" applyFill="1" applyBorder="1" applyAlignment="1" applyProtection="1">
      <alignment horizontal="right" vertical="center" wrapText="1"/>
      <protection hidden="1"/>
    </xf>
    <xf numFmtId="164" fontId="1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3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9" xfId="0" applyFont="1" applyBorder="1" applyAlignment="1" applyProtection="1">
      <alignment horizontal="left" vertical="top" wrapText="1"/>
      <protection locked="0" hidden="1"/>
    </xf>
    <xf numFmtId="0" fontId="25" fillId="0" borderId="5" xfId="0" applyFont="1" applyBorder="1" applyAlignment="1" applyProtection="1">
      <alignment horizontal="left" vertical="top"/>
      <protection locked="0" hidden="1"/>
    </xf>
    <xf numFmtId="0" fontId="25" fillId="0" borderId="10" xfId="0" applyFont="1" applyBorder="1" applyAlignment="1" applyProtection="1">
      <alignment horizontal="left" vertical="top"/>
      <protection locked="0" hidden="1"/>
    </xf>
    <xf numFmtId="0" fontId="20" fillId="2" borderId="4" xfId="0" applyFont="1" applyFill="1" applyBorder="1" applyAlignment="1" applyProtection="1">
      <alignment horizontal="center" textRotation="255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164" fontId="2" fillId="2" borderId="13" xfId="0" applyNumberFormat="1" applyFont="1" applyFill="1" applyBorder="1" applyAlignment="1" applyProtection="1">
      <alignment horizontal="right" vertical="center" wrapText="1"/>
      <protection hidden="1"/>
    </xf>
    <xf numFmtId="164" fontId="2" fillId="2" borderId="14" xfId="0" applyNumberFormat="1" applyFont="1" applyFill="1" applyBorder="1" applyAlignment="1" applyProtection="1">
      <alignment horizontal="right" vertical="center" wrapText="1"/>
      <protection hidden="1"/>
    </xf>
    <xf numFmtId="164" fontId="2" fillId="2" borderId="15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Border="1" applyAlignment="1" applyProtection="1">
      <alignment horizontal="left" vertical="center"/>
      <protection hidden="1"/>
    </xf>
    <xf numFmtId="164" fontId="1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1" fillId="4" borderId="2" xfId="0" applyNumberFormat="1" applyFont="1" applyFill="1" applyBorder="1" applyAlignment="1" applyProtection="1">
      <alignment horizontal="right" vertical="center" wrapText="1"/>
      <protection hidden="1"/>
    </xf>
    <xf numFmtId="164" fontId="1" fillId="4" borderId="3" xfId="0" applyNumberFormat="1" applyFont="1" applyFill="1" applyBorder="1" applyAlignment="1" applyProtection="1">
      <alignment horizontal="right" vertical="center" wrapText="1"/>
      <protection hidden="1"/>
    </xf>
    <xf numFmtId="164" fontId="1" fillId="2" borderId="1" xfId="0" quotePrefix="1" applyNumberFormat="1" applyFont="1" applyFill="1" applyBorder="1" applyAlignment="1" applyProtection="1">
      <alignment horizontal="right" vertical="center" wrapText="1"/>
      <protection hidden="1"/>
    </xf>
    <xf numFmtId="164" fontId="1" fillId="2" borderId="2" xfId="0" quotePrefix="1" applyNumberFormat="1" applyFont="1" applyFill="1" applyBorder="1" applyAlignment="1" applyProtection="1">
      <alignment horizontal="right" vertical="center" wrapText="1"/>
      <protection hidden="1"/>
    </xf>
    <xf numFmtId="164" fontId="1" fillId="2" borderId="3" xfId="0" quotePrefix="1" applyNumberFormat="1" applyFont="1" applyFill="1" applyBorder="1" applyAlignment="1" applyProtection="1">
      <alignment horizontal="right" vertical="center" wrapText="1"/>
      <protection hidden="1"/>
    </xf>
    <xf numFmtId="164" fontId="1" fillId="4" borderId="1" xfId="0" quotePrefix="1" applyNumberFormat="1" applyFont="1" applyFill="1" applyBorder="1" applyAlignment="1" applyProtection="1">
      <alignment horizontal="right" vertical="center" wrapText="1"/>
      <protection hidden="1"/>
    </xf>
    <xf numFmtId="164" fontId="1" fillId="4" borderId="2" xfId="0" quotePrefix="1" applyNumberFormat="1" applyFont="1" applyFill="1" applyBorder="1" applyAlignment="1" applyProtection="1">
      <alignment horizontal="right" vertical="center" wrapText="1"/>
      <protection hidden="1"/>
    </xf>
    <xf numFmtId="164" fontId="1" fillId="4" borderId="3" xfId="0" quotePrefix="1" applyNumberFormat="1" applyFont="1" applyFill="1" applyBorder="1" applyAlignment="1" applyProtection="1">
      <alignment horizontal="right" vertical="center" wrapText="1"/>
      <protection hidden="1"/>
    </xf>
    <xf numFmtId="164" fontId="2" fillId="3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2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3" xfId="0" applyNumberFormat="1" applyFont="1" applyFill="1" applyBorder="1" applyAlignment="1" applyProtection="1">
      <alignment horizontal="right" vertical="center" wrapText="1"/>
      <protection hidden="1"/>
    </xf>
    <xf numFmtId="164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4" borderId="2" xfId="0" applyNumberFormat="1" applyFont="1" applyFill="1" applyBorder="1" applyAlignment="1" applyProtection="1">
      <alignment horizontal="right" vertical="center" wrapText="1"/>
      <protection hidden="1"/>
    </xf>
    <xf numFmtId="164" fontId="2" fillId="4" borderId="3" xfId="0" applyNumberFormat="1" applyFont="1" applyFill="1" applyBorder="1" applyAlignment="1" applyProtection="1">
      <alignment horizontal="right" vertical="center" wrapText="1"/>
      <protection hidden="1"/>
    </xf>
    <xf numFmtId="1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Protection="1">
      <protection hidden="1"/>
    </xf>
    <xf numFmtId="0" fontId="0" fillId="0" borderId="2" xfId="0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14" fillId="0" borderId="2" xfId="0" applyFont="1" applyBorder="1" applyAlignment="1" applyProtection="1">
      <alignment horizontal="left" vertical="center"/>
      <protection locked="0" hidden="1"/>
    </xf>
    <xf numFmtId="164" fontId="2" fillId="2" borderId="1" xfId="0" applyNumberFormat="1" applyFont="1" applyFill="1" applyBorder="1" applyAlignment="1" applyProtection="1">
      <alignment vertical="center" wrapText="1"/>
      <protection hidden="1"/>
    </xf>
    <xf numFmtId="164" fontId="2" fillId="2" borderId="2" xfId="0" applyNumberFormat="1" applyFont="1" applyFill="1" applyBorder="1" applyAlignment="1" applyProtection="1">
      <alignment vertical="center" wrapText="1"/>
      <protection hidden="1"/>
    </xf>
    <xf numFmtId="164" fontId="2" fillId="2" borderId="3" xfId="0" applyNumberFormat="1" applyFont="1" applyFill="1" applyBorder="1" applyAlignment="1" applyProtection="1">
      <alignment vertical="center" wrapText="1"/>
      <protection hidden="1"/>
    </xf>
    <xf numFmtId="164" fontId="1" fillId="2" borderId="1" xfId="0" applyNumberFormat="1" applyFont="1" applyFill="1" applyBorder="1" applyAlignment="1" applyProtection="1">
      <alignment vertical="center" wrapText="1"/>
      <protection hidden="1"/>
    </xf>
    <xf numFmtId="164" fontId="1" fillId="2" borderId="2" xfId="0" applyNumberFormat="1" applyFont="1" applyFill="1" applyBorder="1" applyAlignment="1" applyProtection="1">
      <alignment vertical="center" wrapText="1"/>
      <protection hidden="1"/>
    </xf>
    <xf numFmtId="164" fontId="1" fillId="2" borderId="3" xfId="0" applyNumberFormat="1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0" fontId="6" fillId="2" borderId="7" xfId="0" applyFont="1" applyFill="1" applyBorder="1" applyProtection="1">
      <protection hidden="1"/>
    </xf>
    <xf numFmtId="0" fontId="6" fillId="2" borderId="8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Protection="1">
      <protection hidden="1"/>
    </xf>
    <xf numFmtId="0" fontId="6" fillId="2" borderId="10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vertical="center" wrapText="1"/>
      <protection locked="0" hidden="1"/>
    </xf>
    <xf numFmtId="0" fontId="1" fillId="0" borderId="2" xfId="0" applyFont="1" applyBorder="1" applyAlignment="1" applyProtection="1">
      <alignment vertical="center" wrapText="1"/>
      <protection locked="0" hidden="1"/>
    </xf>
    <xf numFmtId="0" fontId="1" fillId="0" borderId="3" xfId="0" applyFont="1" applyBorder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locked="0" hidden="1"/>
    </xf>
    <xf numFmtId="0" fontId="0" fillId="0" borderId="2" xfId="0" applyBorder="1" applyProtection="1">
      <protection locked="0" hidden="1"/>
    </xf>
    <xf numFmtId="0" fontId="0" fillId="0" borderId="3" xfId="0" applyBorder="1" applyProtection="1">
      <protection locked="0" hidden="1"/>
    </xf>
    <xf numFmtId="164" fontId="1" fillId="5" borderId="1" xfId="0" applyNumberFormat="1" applyFont="1" applyFill="1" applyBorder="1" applyAlignment="1" applyProtection="1">
      <alignment vertical="center" wrapText="1"/>
      <protection locked="0" hidden="1"/>
    </xf>
    <xf numFmtId="164" fontId="1" fillId="5" borderId="2" xfId="0" applyNumberFormat="1" applyFont="1" applyFill="1" applyBorder="1" applyAlignment="1" applyProtection="1">
      <alignment vertical="center" wrapText="1"/>
      <protection locked="0" hidden="1"/>
    </xf>
    <xf numFmtId="164" fontId="1" fillId="5" borderId="3" xfId="0" applyNumberFormat="1" applyFont="1" applyFill="1" applyBorder="1" applyAlignment="1" applyProtection="1">
      <alignment vertical="center" wrapText="1"/>
      <protection locked="0" hidden="1"/>
    </xf>
    <xf numFmtId="0" fontId="0" fillId="2" borderId="2" xfId="0" applyFont="1" applyFill="1" applyBorder="1" applyProtection="1">
      <protection hidden="1"/>
    </xf>
    <xf numFmtId="0" fontId="0" fillId="2" borderId="3" xfId="0" applyFont="1" applyFill="1" applyBorder="1" applyProtection="1">
      <protection hidden="1"/>
    </xf>
    <xf numFmtId="164" fontId="12" fillId="0" borderId="11" xfId="0" applyNumberFormat="1" applyFont="1" applyBorder="1" applyAlignment="1" applyProtection="1">
      <alignment horizontal="left" vertical="center"/>
      <protection hidden="1"/>
    </xf>
    <xf numFmtId="164" fontId="1" fillId="0" borderId="1" xfId="0" applyNumberFormat="1" applyFont="1" applyBorder="1" applyAlignment="1" applyProtection="1">
      <alignment vertical="center" wrapText="1"/>
      <protection locked="0" hidden="1"/>
    </xf>
    <xf numFmtId="164" fontId="1" fillId="0" borderId="2" xfId="0" applyNumberFormat="1" applyFont="1" applyBorder="1" applyAlignment="1" applyProtection="1">
      <alignment vertical="center" wrapText="1"/>
      <protection locked="0" hidden="1"/>
    </xf>
    <xf numFmtId="164" fontId="1" fillId="0" borderId="3" xfId="0" applyNumberFormat="1" applyFont="1" applyBorder="1" applyAlignment="1" applyProtection="1">
      <alignment vertical="center" wrapText="1"/>
      <protection locked="0" hidden="1"/>
    </xf>
    <xf numFmtId="0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0" applyNumberFormat="1" applyFont="1" applyBorder="1" applyAlignment="1" applyProtection="1">
      <alignment horizontal="center" vertical="center" wrapText="1"/>
      <protection locked="0"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1" fillId="0" borderId="1" xfId="0" applyFont="1" applyFill="1" applyBorder="1" applyAlignment="1" applyProtection="1">
      <alignment horizontal="left" vertical="center"/>
      <protection locked="0" hidden="1"/>
    </xf>
    <xf numFmtId="0" fontId="6" fillId="0" borderId="1" xfId="0" applyFont="1" applyFill="1" applyBorder="1" applyAlignment="1" applyProtection="1">
      <protection hidden="1"/>
    </xf>
    <xf numFmtId="0" fontId="6" fillId="0" borderId="6" xfId="0" applyFont="1" applyFill="1" applyBorder="1" applyAlignment="1" applyProtection="1">
      <protection hidden="1"/>
    </xf>
    <xf numFmtId="0" fontId="6" fillId="0" borderId="7" xfId="0" applyFont="1" applyFill="1" applyBorder="1" applyAlignment="1" applyProtection="1">
      <protection hidden="1"/>
    </xf>
    <xf numFmtId="0" fontId="6" fillId="0" borderId="8" xfId="0" applyFont="1" applyFill="1" applyBorder="1" applyAlignment="1" applyProtection="1">
      <protection hidden="1"/>
    </xf>
    <xf numFmtId="0" fontId="6" fillId="0" borderId="11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12" xfId="0" applyFont="1" applyFill="1" applyBorder="1" applyAlignment="1" applyProtection="1"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protection hidden="1"/>
    </xf>
    <xf numFmtId="14" fontId="1" fillId="0" borderId="22" xfId="0" applyNumberFormat="1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49" fontId="1" fillId="0" borderId="4" xfId="0" applyNumberFormat="1" applyFont="1" applyBorder="1" applyAlignment="1" applyProtection="1">
      <alignment horizontal="left" vertical="center" wrapText="1"/>
      <protection locked="0" hidden="1"/>
    </xf>
    <xf numFmtId="0" fontId="1" fillId="0" borderId="4" xfId="0" applyNumberFormat="1" applyFont="1" applyBorder="1" applyAlignment="1" applyProtection="1">
      <alignment horizontal="left" vertical="center" wrapText="1"/>
      <protection locked="0" hidden="1"/>
    </xf>
    <xf numFmtId="0" fontId="1" fillId="0" borderId="22" xfId="0" applyFont="1" applyBorder="1" applyAlignment="1" applyProtection="1">
      <alignment horizontal="left"/>
      <protection locked="0" hidden="1"/>
    </xf>
    <xf numFmtId="0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18" xfId="0" applyFont="1" applyFill="1" applyBorder="1" applyAlignment="1" applyProtection="1">
      <alignment horizontal="left" vertical="center" wrapText="1"/>
      <protection hidden="1"/>
    </xf>
    <xf numFmtId="0" fontId="0" fillId="2" borderId="19" xfId="0" applyFill="1" applyBorder="1" applyProtection="1">
      <protection hidden="1"/>
    </xf>
    <xf numFmtId="0" fontId="0" fillId="2" borderId="20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1" fillId="0" borderId="6" xfId="0" applyFont="1" applyBorder="1" applyAlignment="1" applyProtection="1">
      <alignment horizontal="left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right" vertical="center" wrapText="1"/>
      <protection locked="0" hidden="1"/>
    </xf>
    <xf numFmtId="164" fontId="2" fillId="2" borderId="16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164" fontId="1" fillId="3" borderId="1" xfId="0" applyNumberFormat="1" applyFont="1" applyFill="1" applyBorder="1" applyAlignment="1" applyProtection="1">
      <alignment horizontal="right" vertical="center" wrapText="1"/>
      <protection hidden="1"/>
    </xf>
    <xf numFmtId="164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164" fontId="1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protection hidden="1"/>
    </xf>
    <xf numFmtId="0" fontId="1" fillId="0" borderId="1" xfId="0" applyFont="1" applyBorder="1" applyAlignment="1" applyProtection="1">
      <alignment horizontal="left" vertical="center"/>
      <protection locked="0" hidden="1"/>
    </xf>
    <xf numFmtId="49" fontId="1" fillId="0" borderId="1" xfId="0" applyNumberFormat="1" applyFont="1" applyBorder="1" applyAlignment="1" applyProtection="1">
      <alignment horizontal="left" vertical="center"/>
      <protection locked="0" hidden="1"/>
    </xf>
    <xf numFmtId="49" fontId="0" fillId="0" borderId="2" xfId="0" applyNumberFormat="1" applyBorder="1" applyProtection="1">
      <protection locked="0" hidden="1"/>
    </xf>
    <xf numFmtId="49" fontId="0" fillId="0" borderId="3" xfId="0" applyNumberFormat="1" applyBorder="1" applyProtection="1">
      <protection locked="0" hidden="1"/>
    </xf>
    <xf numFmtId="0" fontId="16" fillId="2" borderId="11" xfId="0" quotePrefix="1" applyFont="1" applyFill="1" applyBorder="1" applyAlignment="1" applyProtection="1">
      <alignment horizontal="left" vertical="center" wrapText="1" indent="1"/>
      <protection hidden="1"/>
    </xf>
    <xf numFmtId="0" fontId="16" fillId="2" borderId="0" xfId="0" quotePrefix="1" applyFont="1" applyFill="1" applyBorder="1" applyAlignment="1" applyProtection="1">
      <alignment horizontal="left" vertical="center" wrapText="1" indent="1"/>
      <protection hidden="1"/>
    </xf>
    <xf numFmtId="0" fontId="16" fillId="2" borderId="12" xfId="0" quotePrefix="1" applyFont="1" applyFill="1" applyBorder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11" fillId="2" borderId="6" xfId="0" applyFont="1" applyFill="1" applyBorder="1" applyAlignment="1" applyProtection="1">
      <alignment horizontal="left" vertical="center" wrapText="1"/>
      <protection hidden="1"/>
    </xf>
    <xf numFmtId="0" fontId="11" fillId="2" borderId="7" xfId="0" applyFont="1" applyFill="1" applyBorder="1" applyAlignment="1" applyProtection="1">
      <alignment horizontal="left" vertical="center" wrapText="1"/>
      <protection hidden="1"/>
    </xf>
    <xf numFmtId="0" fontId="11" fillId="2" borderId="8" xfId="0" applyFont="1" applyFill="1" applyBorder="1" applyAlignment="1" applyProtection="1">
      <alignment horizontal="left" vertical="center" wrapText="1"/>
      <protection hidden="1"/>
    </xf>
    <xf numFmtId="164" fontId="13" fillId="0" borderId="11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21" xfId="0" quotePrefix="1" applyFont="1" applyFill="1" applyBorder="1" applyAlignment="1" applyProtection="1">
      <alignment horizontal="left" vertical="center" wrapText="1" indent="1"/>
      <protection hidden="1"/>
    </xf>
    <xf numFmtId="0" fontId="16" fillId="2" borderId="22" xfId="0" quotePrefix="1" applyFont="1" applyFill="1" applyBorder="1" applyAlignment="1" applyProtection="1">
      <alignment horizontal="left" vertical="center" wrapText="1" indent="1"/>
      <protection hidden="1"/>
    </xf>
    <xf numFmtId="0" fontId="16" fillId="2" borderId="23" xfId="0" quotePrefix="1" applyFont="1" applyFill="1" applyBorder="1" applyAlignment="1" applyProtection="1">
      <alignment horizontal="left" vertical="center" wrapText="1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3" fontId="2" fillId="0" borderId="5" xfId="0" applyNumberFormat="1" applyFont="1" applyBorder="1" applyAlignment="1" applyProtection="1">
      <alignment horizontal="left" vertical="center"/>
      <protection hidden="1"/>
    </xf>
    <xf numFmtId="165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2" borderId="1" xfId="0" applyNumberFormat="1" applyFont="1" applyFill="1" applyBorder="1" applyAlignment="1" applyProtection="1">
      <alignment wrapText="1"/>
      <protection hidden="1"/>
    </xf>
    <xf numFmtId="0" fontId="0" fillId="0" borderId="4" xfId="0" applyBorder="1" applyAlignment="1" applyProtection="1">
      <alignment horizontal="left"/>
      <protection locked="0" hidden="1"/>
    </xf>
    <xf numFmtId="0" fontId="1" fillId="5" borderId="0" xfId="0" applyFont="1" applyFill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left" vertical="top"/>
      <protection hidden="1"/>
    </xf>
    <xf numFmtId="0" fontId="1" fillId="2" borderId="19" xfId="0" applyFont="1" applyFill="1" applyBorder="1" applyAlignment="1" applyProtection="1">
      <alignment horizontal="left" vertical="top"/>
      <protection hidden="1"/>
    </xf>
    <xf numFmtId="0" fontId="1" fillId="2" borderId="20" xfId="0" applyFont="1" applyFill="1" applyBorder="1" applyAlignment="1" applyProtection="1">
      <alignment horizontal="left" vertical="top"/>
      <protection hidden="1"/>
    </xf>
    <xf numFmtId="0" fontId="2" fillId="0" borderId="11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12" xfId="0" applyFont="1" applyBorder="1" applyAlignment="1" applyProtection="1"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protection hidden="1"/>
    </xf>
    <xf numFmtId="0" fontId="2" fillId="0" borderId="5" xfId="0" applyFont="1" applyBorder="1" applyAlignment="1" applyProtection="1">
      <protection hidden="1"/>
    </xf>
    <xf numFmtId="0" fontId="2" fillId="0" borderId="10" xfId="0" applyFont="1" applyBorder="1" applyAlignment="1" applyProtection="1"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2" fillId="5" borderId="0" xfId="0" applyFont="1" applyFill="1" applyBorder="1" applyAlignment="1" applyProtection="1">
      <protection hidden="1"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Border="1" applyAlignment="1" applyProtection="1">
      <alignment horizontal="left" vertical="top" wrapText="1" indent="1"/>
      <protection hidden="1"/>
    </xf>
    <xf numFmtId="0" fontId="1" fillId="0" borderId="0" xfId="0" applyFont="1" applyBorder="1" applyAlignment="1" applyProtection="1">
      <alignment horizontal="left" vertical="top" indent="1"/>
      <protection hidden="1"/>
    </xf>
    <xf numFmtId="0" fontId="1" fillId="0" borderId="0" xfId="0" quotePrefix="1" applyFont="1" applyBorder="1" applyAlignment="1" applyProtection="1">
      <alignment horizontal="left" vertical="top" wrapText="1"/>
      <protection hidden="1"/>
    </xf>
  </cellXfs>
  <cellStyles count="2">
    <cellStyle name="Čárka" xfId="1" builtinId="3"/>
    <cellStyle name="Normální" xfId="0" builtinId="0"/>
  </cellStyles>
  <dxfs count="35">
    <dxf>
      <fill>
        <patternFill>
          <bgColor theme="8" tint="0.7999816888943144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209</xdr:row>
          <xdr:rowOff>114300</xdr:rowOff>
        </xdr:from>
        <xdr:to>
          <xdr:col>10</xdr:col>
          <xdr:colOff>200025</xdr:colOff>
          <xdr:row>210</xdr:row>
          <xdr:rowOff>180975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209</xdr:row>
          <xdr:rowOff>114300</xdr:rowOff>
        </xdr:from>
        <xdr:to>
          <xdr:col>13</xdr:col>
          <xdr:colOff>219075</xdr:colOff>
          <xdr:row>210</xdr:row>
          <xdr:rowOff>180975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BY221"/>
  <sheetViews>
    <sheetView showGridLines="0" tabSelected="1" zoomScaleNormal="100" zoomScaleSheetLayoutView="100" workbookViewId="0">
      <selection activeCell="A4" sqref="A4:W4"/>
    </sheetView>
  </sheetViews>
  <sheetFormatPr defaultColWidth="3.7109375" defaultRowHeight="15" customHeight="1" x14ac:dyDescent="0.2"/>
  <cols>
    <col min="1" max="1" width="3.7109375" style="6"/>
    <col min="2" max="2" width="3.7109375" style="6" customWidth="1"/>
    <col min="3" max="3" width="2.7109375" style="6" customWidth="1"/>
    <col min="4" max="20" width="3.7109375" style="6"/>
    <col min="21" max="21" width="4.42578125" style="6" bestFit="1" customWidth="1"/>
    <col min="22" max="22" width="3.7109375" style="6"/>
    <col min="23" max="23" width="3.7109375" style="6" customWidth="1"/>
    <col min="24" max="25" width="3.7109375" style="6"/>
    <col min="26" max="26" width="5.140625" style="6" customWidth="1"/>
    <col min="27" max="28" width="3.7109375" style="6"/>
    <col min="29" max="29" width="4.5703125" style="6" bestFit="1" customWidth="1"/>
    <col min="30" max="31" width="3.7109375" style="6"/>
    <col min="32" max="32" width="3.7109375" style="6" customWidth="1"/>
    <col min="33" max="35" width="3.7109375" style="6"/>
    <col min="36" max="36" width="49.7109375" style="38" bestFit="1" customWidth="1"/>
    <col min="37" max="37" width="3.7109375" style="6" customWidth="1"/>
    <col min="38" max="38" width="28.28515625" style="6" hidden="1" customWidth="1"/>
    <col min="39" max="44" width="3.7109375" style="6" hidden="1" customWidth="1"/>
    <col min="45" max="45" width="12.7109375" style="6" hidden="1" customWidth="1"/>
    <col min="46" max="46" width="12" style="6" hidden="1" customWidth="1"/>
    <col min="47" max="47" width="10.140625" style="6" hidden="1" customWidth="1"/>
    <col min="48" max="49" width="12.7109375" style="6" hidden="1" customWidth="1"/>
    <col min="50" max="50" width="13.7109375" style="6" hidden="1" customWidth="1"/>
    <col min="51" max="51" width="12.5703125" style="6" hidden="1" customWidth="1"/>
    <col min="52" max="52" width="12.7109375" style="6" hidden="1" customWidth="1"/>
    <col min="53" max="53" width="3.7109375" style="6" customWidth="1"/>
    <col min="54" max="16384" width="3.7109375" style="6"/>
  </cols>
  <sheetData>
    <row r="1" spans="1:51" ht="15" customHeight="1" x14ac:dyDescent="0.25">
      <c r="A1" s="307" t="s">
        <v>77</v>
      </c>
      <c r="B1" s="255"/>
      <c r="C1" s="255"/>
      <c r="D1" s="255"/>
      <c r="E1" s="255"/>
    </row>
    <row r="2" spans="1:51" ht="18" customHeight="1" x14ac:dyDescent="0.25">
      <c r="A2" s="332" t="s">
        <v>207</v>
      </c>
      <c r="B2" s="152"/>
      <c r="C2" s="152"/>
      <c r="D2" s="152"/>
      <c r="E2" s="152"/>
    </row>
    <row r="3" spans="1:51" ht="15" customHeight="1" x14ac:dyDescent="0.2">
      <c r="A3" s="57" t="s">
        <v>0</v>
      </c>
    </row>
    <row r="4" spans="1:51" ht="15" customHeight="1" x14ac:dyDescent="0.25">
      <c r="A4" s="308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60"/>
    </row>
    <row r="5" spans="1:51" ht="3" customHeight="1" x14ac:dyDescent="0.2">
      <c r="A5" s="5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51" ht="15" customHeight="1" x14ac:dyDescent="0.25">
      <c r="A6" s="57" t="s">
        <v>52</v>
      </c>
      <c r="B6" s="309"/>
      <c r="C6" s="310"/>
      <c r="D6" s="310"/>
      <c r="E6" s="310"/>
      <c r="F6" s="310"/>
      <c r="G6" s="311"/>
    </row>
    <row r="7" spans="1:51" x14ac:dyDescent="0.25">
      <c r="A7" s="315" t="s">
        <v>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</row>
    <row r="8" spans="1:51" ht="15" customHeight="1" x14ac:dyDescent="0.2">
      <c r="A8" s="59" t="s">
        <v>160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</row>
    <row r="9" spans="1:51" ht="8.1" customHeight="1" x14ac:dyDescent="0.2"/>
    <row r="10" spans="1:51" ht="13.5" customHeight="1" x14ac:dyDescent="0.25">
      <c r="A10" s="60" t="s">
        <v>51</v>
      </c>
      <c r="B10" s="291" t="s">
        <v>26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3"/>
    </row>
    <row r="11" spans="1:51" ht="90" customHeight="1" x14ac:dyDescent="0.2">
      <c r="A11" s="60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5"/>
    </row>
    <row r="12" spans="1:51" ht="12" x14ac:dyDescent="0.2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51" ht="15" customHeight="1" x14ac:dyDescent="0.2">
      <c r="A13" s="60" t="s">
        <v>27</v>
      </c>
      <c r="B13" s="316" t="s">
        <v>29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8"/>
    </row>
    <row r="14" spans="1:51" ht="12" x14ac:dyDescent="0.2">
      <c r="A14" s="60"/>
      <c r="B14" s="312" t="s">
        <v>105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4"/>
      <c r="AL14" s="62"/>
      <c r="AM14" s="62"/>
      <c r="AN14" s="62"/>
      <c r="AO14" s="62"/>
      <c r="AP14" s="62"/>
      <c r="AQ14" s="62"/>
      <c r="AR14" s="62"/>
      <c r="AS14" s="62"/>
      <c r="AV14" s="62"/>
      <c r="AW14" s="62"/>
      <c r="AX14" s="62"/>
      <c r="AY14" s="62"/>
    </row>
    <row r="15" spans="1:51" ht="12" x14ac:dyDescent="0.2">
      <c r="A15" s="60"/>
      <c r="B15" s="312" t="s">
        <v>106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4"/>
      <c r="AL15" s="62"/>
      <c r="AM15" s="62"/>
      <c r="AN15" s="62"/>
      <c r="AO15" s="62"/>
      <c r="AP15" s="62"/>
      <c r="AQ15" s="62"/>
      <c r="AR15" s="62"/>
      <c r="AS15" s="62"/>
      <c r="AV15" s="62"/>
      <c r="AW15" s="62"/>
      <c r="AX15" s="62"/>
      <c r="AY15" s="62"/>
    </row>
    <row r="16" spans="1:51" ht="12" customHeight="1" x14ac:dyDescent="0.2">
      <c r="A16" s="60"/>
      <c r="B16" s="324" t="s">
        <v>2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6"/>
      <c r="AL16" s="62"/>
      <c r="AM16" s="62"/>
      <c r="AN16" s="62"/>
      <c r="AO16" s="62"/>
      <c r="AP16" s="62"/>
      <c r="AQ16" s="62"/>
      <c r="AR16" s="62"/>
      <c r="AS16" s="62"/>
      <c r="AV16" s="62"/>
      <c r="AW16" s="62"/>
      <c r="AX16" s="62"/>
      <c r="AY16" s="62"/>
    </row>
    <row r="17" spans="1:51" ht="90" customHeight="1" x14ac:dyDescent="0.2">
      <c r="A17" s="60"/>
      <c r="B17" s="203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5"/>
      <c r="AL17" s="62"/>
      <c r="AM17" s="62"/>
      <c r="AN17" s="62"/>
      <c r="AO17" s="62"/>
      <c r="AP17" s="62"/>
      <c r="AQ17" s="62"/>
      <c r="AR17" s="62"/>
      <c r="AS17" s="62"/>
      <c r="AV17" s="62"/>
      <c r="AW17" s="62"/>
      <c r="AX17" s="62"/>
      <c r="AY17" s="62"/>
    </row>
    <row r="18" spans="1:51" ht="12" x14ac:dyDescent="0.2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L18" s="62"/>
      <c r="AM18" s="62"/>
      <c r="AN18" s="62"/>
      <c r="AO18" s="62"/>
      <c r="AP18" s="62"/>
      <c r="AQ18" s="62"/>
      <c r="AR18" s="62"/>
      <c r="AS18" s="62"/>
      <c r="AV18" s="62"/>
      <c r="AW18" s="62"/>
      <c r="AX18" s="62"/>
      <c r="AY18" s="62"/>
    </row>
    <row r="19" spans="1:51" ht="15" customHeight="1" x14ac:dyDescent="0.25">
      <c r="A19" s="60" t="s">
        <v>30</v>
      </c>
      <c r="B19" s="291" t="s">
        <v>28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3"/>
      <c r="AL19" s="62"/>
      <c r="AM19" s="62"/>
      <c r="AN19" s="62"/>
      <c r="AO19" s="62"/>
      <c r="AP19" s="62"/>
      <c r="AQ19" s="62"/>
      <c r="AR19" s="62"/>
      <c r="AS19" s="62"/>
      <c r="AV19" s="62"/>
      <c r="AW19" s="62"/>
      <c r="AX19" s="62"/>
      <c r="AY19" s="62"/>
    </row>
    <row r="20" spans="1:51" ht="90" customHeight="1" x14ac:dyDescent="0.2">
      <c r="A20" s="60"/>
      <c r="B20" s="203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5"/>
      <c r="AL20" s="62"/>
      <c r="AM20" s="62"/>
      <c r="AN20" s="62"/>
      <c r="AO20" s="62"/>
      <c r="AP20" s="62"/>
      <c r="AQ20" s="62"/>
      <c r="AR20" s="62"/>
      <c r="AS20" s="62"/>
      <c r="AV20" s="62"/>
      <c r="AW20" s="62"/>
      <c r="AX20" s="62"/>
      <c r="AY20" s="62"/>
    </row>
    <row r="21" spans="1:51" ht="12" x14ac:dyDescent="0.2">
      <c r="A21" s="60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L21" s="62"/>
      <c r="AM21" s="62"/>
      <c r="AN21" s="62"/>
      <c r="AO21" s="62"/>
      <c r="AP21" s="62"/>
      <c r="AQ21" s="62"/>
      <c r="AR21" s="62"/>
      <c r="AS21" s="62"/>
      <c r="AV21" s="62"/>
      <c r="AW21" s="62"/>
      <c r="AX21" s="62"/>
      <c r="AY21" s="62"/>
    </row>
    <row r="22" spans="1:51" ht="15" customHeight="1" x14ac:dyDescent="0.25">
      <c r="A22" s="60" t="s">
        <v>31</v>
      </c>
      <c r="B22" s="291" t="s">
        <v>33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3"/>
      <c r="AL22" s="62"/>
      <c r="AM22" s="62"/>
      <c r="AN22" s="62"/>
      <c r="AO22" s="62"/>
      <c r="AP22" s="62"/>
      <c r="AQ22" s="62"/>
      <c r="AR22" s="62"/>
      <c r="AS22" s="62"/>
      <c r="AV22" s="62"/>
      <c r="AW22" s="62"/>
      <c r="AX22" s="62"/>
      <c r="AY22" s="62"/>
    </row>
    <row r="23" spans="1:51" ht="90" customHeight="1" x14ac:dyDescent="0.2">
      <c r="A23" s="60"/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5"/>
      <c r="AL23" s="62"/>
      <c r="AM23" s="62"/>
      <c r="AN23" s="62"/>
      <c r="AO23" s="62"/>
      <c r="AP23" s="62"/>
      <c r="AQ23" s="62"/>
      <c r="AR23" s="62"/>
      <c r="AS23" s="62"/>
      <c r="AV23" s="62"/>
      <c r="AW23" s="62"/>
      <c r="AX23" s="62"/>
      <c r="AY23" s="62"/>
    </row>
    <row r="24" spans="1:51" ht="12" x14ac:dyDescent="0.2">
      <c r="A24" s="60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L24" s="62"/>
      <c r="AM24" s="62"/>
      <c r="AN24" s="62"/>
      <c r="AO24" s="62"/>
      <c r="AP24" s="62"/>
      <c r="AQ24" s="62"/>
      <c r="AR24" s="62"/>
      <c r="AS24" s="62"/>
      <c r="AV24" s="62"/>
      <c r="AW24" s="62"/>
      <c r="AX24" s="62"/>
      <c r="AY24" s="62"/>
    </row>
    <row r="25" spans="1:51" ht="15" customHeight="1" x14ac:dyDescent="0.25">
      <c r="A25" s="60" t="s">
        <v>32</v>
      </c>
      <c r="B25" s="291" t="s">
        <v>34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3"/>
      <c r="AL25" s="62"/>
      <c r="AM25" s="62"/>
      <c r="AN25" s="62"/>
      <c r="AO25" s="62"/>
      <c r="AP25" s="62"/>
      <c r="AQ25" s="62"/>
      <c r="AR25" s="62"/>
      <c r="AS25" s="62"/>
      <c r="AV25" s="62"/>
      <c r="AW25" s="62"/>
      <c r="AX25" s="62"/>
      <c r="AY25" s="62"/>
    </row>
    <row r="26" spans="1:51" ht="90" customHeight="1" x14ac:dyDescent="0.2">
      <c r="A26" s="60"/>
      <c r="B26" s="20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5"/>
      <c r="AL26" s="62"/>
      <c r="AM26" s="62"/>
      <c r="AN26" s="62"/>
      <c r="AO26" s="62"/>
      <c r="AP26" s="62"/>
      <c r="AQ26" s="62"/>
      <c r="AR26" s="62"/>
      <c r="AS26" s="62"/>
      <c r="AV26" s="62"/>
      <c r="AW26" s="62"/>
      <c r="AX26" s="62"/>
      <c r="AY26" s="62"/>
    </row>
    <row r="27" spans="1:51" ht="12" x14ac:dyDescent="0.2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L27" s="62"/>
      <c r="AM27" s="62"/>
      <c r="AN27" s="62"/>
      <c r="AO27" s="62"/>
      <c r="AP27" s="62"/>
      <c r="AQ27" s="62"/>
      <c r="AR27" s="62"/>
      <c r="AS27" s="62"/>
      <c r="AV27" s="62"/>
      <c r="AW27" s="62"/>
      <c r="AX27" s="62"/>
      <c r="AY27" s="62"/>
    </row>
    <row r="28" spans="1:51" ht="15" customHeight="1" x14ac:dyDescent="0.25">
      <c r="A28" s="60" t="s">
        <v>35</v>
      </c>
      <c r="B28" s="291" t="s">
        <v>43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3"/>
      <c r="AL28" s="62"/>
      <c r="AM28" s="62"/>
      <c r="AN28" s="62"/>
      <c r="AO28" s="62"/>
      <c r="AP28" s="62"/>
      <c r="AQ28" s="62"/>
      <c r="AR28" s="62"/>
      <c r="AS28" s="62"/>
      <c r="AV28" s="62"/>
      <c r="AW28" s="62"/>
      <c r="AX28" s="62"/>
      <c r="AY28" s="62"/>
    </row>
    <row r="29" spans="1:51" ht="90" customHeight="1" x14ac:dyDescent="0.2">
      <c r="A29" s="60"/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5"/>
      <c r="AL29" s="62"/>
      <c r="AM29" s="62"/>
      <c r="AN29" s="62"/>
      <c r="AO29" s="62"/>
      <c r="AP29" s="62"/>
      <c r="AQ29" s="62"/>
      <c r="AR29" s="62"/>
      <c r="AS29" s="62"/>
      <c r="AV29" s="62"/>
      <c r="AW29" s="62"/>
      <c r="AX29" s="62"/>
      <c r="AY29" s="62"/>
    </row>
    <row r="30" spans="1:51" ht="12" x14ac:dyDescent="0.2">
      <c r="A30" s="60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L30" s="62"/>
      <c r="AM30" s="62"/>
      <c r="AN30" s="62"/>
      <c r="AO30" s="62"/>
      <c r="AP30" s="62"/>
      <c r="AQ30" s="62"/>
      <c r="AR30" s="62"/>
      <c r="AS30" s="62"/>
      <c r="AV30" s="62"/>
      <c r="AW30" s="62"/>
      <c r="AX30" s="62"/>
      <c r="AY30" s="62"/>
    </row>
    <row r="31" spans="1:51" ht="15" customHeight="1" x14ac:dyDescent="0.25">
      <c r="A31" s="60" t="s">
        <v>36</v>
      </c>
      <c r="B31" s="291" t="s">
        <v>44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3"/>
      <c r="AL31" s="62"/>
      <c r="AM31" s="62"/>
      <c r="AN31" s="62"/>
      <c r="AO31" s="62"/>
      <c r="AP31" s="62"/>
      <c r="AQ31" s="62"/>
      <c r="AR31" s="62"/>
      <c r="AS31" s="62"/>
      <c r="AV31" s="62"/>
      <c r="AW31" s="62"/>
      <c r="AX31" s="62"/>
      <c r="AY31" s="62"/>
    </row>
    <row r="32" spans="1:51" ht="90" customHeight="1" x14ac:dyDescent="0.2">
      <c r="A32" s="60"/>
      <c r="B32" s="203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5"/>
      <c r="AL32" s="62"/>
      <c r="AM32" s="62"/>
      <c r="AN32" s="62"/>
      <c r="AO32" s="62"/>
      <c r="AP32" s="62"/>
      <c r="AQ32" s="62"/>
      <c r="AR32" s="62"/>
      <c r="AS32" s="62"/>
      <c r="AV32" s="62"/>
      <c r="AW32" s="62"/>
      <c r="AX32" s="62"/>
      <c r="AY32" s="62"/>
    </row>
    <row r="33" spans="1:51" ht="12" x14ac:dyDescent="0.2">
      <c r="A33" s="60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L33" s="62"/>
      <c r="AM33" s="62"/>
      <c r="AN33" s="62"/>
      <c r="AO33" s="62"/>
      <c r="AP33" s="62"/>
      <c r="AQ33" s="62"/>
      <c r="AR33" s="62"/>
      <c r="AS33" s="62"/>
      <c r="AV33" s="62"/>
      <c r="AW33" s="62"/>
      <c r="AX33" s="62"/>
      <c r="AY33" s="62"/>
    </row>
    <row r="34" spans="1:51" ht="15" customHeight="1" x14ac:dyDescent="0.25">
      <c r="A34" s="60" t="s">
        <v>37</v>
      </c>
      <c r="B34" s="291" t="s">
        <v>45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3"/>
      <c r="AL34" s="62"/>
      <c r="AM34" s="62"/>
      <c r="AN34" s="62"/>
      <c r="AO34" s="62"/>
      <c r="AP34" s="62"/>
      <c r="AQ34" s="62"/>
      <c r="AR34" s="62"/>
      <c r="AS34" s="62"/>
      <c r="AV34" s="62"/>
      <c r="AW34" s="62"/>
      <c r="AX34" s="62"/>
      <c r="AY34" s="62"/>
    </row>
    <row r="35" spans="1:51" ht="90" customHeight="1" x14ac:dyDescent="0.2">
      <c r="A35" s="60"/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5"/>
      <c r="AL35" s="62"/>
      <c r="AM35" s="62"/>
      <c r="AN35" s="62"/>
      <c r="AO35" s="62"/>
      <c r="AP35" s="62"/>
      <c r="AQ35" s="62"/>
      <c r="AR35" s="62"/>
      <c r="AS35" s="62"/>
      <c r="AV35" s="62"/>
      <c r="AW35" s="62"/>
      <c r="AX35" s="62"/>
      <c r="AY35" s="62"/>
    </row>
    <row r="36" spans="1:51" ht="15.75" customHeight="1" x14ac:dyDescent="0.2">
      <c r="A36" s="60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L36" s="62"/>
      <c r="AM36" s="62"/>
      <c r="AN36" s="62"/>
      <c r="AO36" s="62"/>
      <c r="AP36" s="62"/>
      <c r="AQ36" s="62"/>
      <c r="AR36" s="62"/>
      <c r="AS36" s="62"/>
      <c r="AV36" s="62"/>
      <c r="AW36" s="62"/>
      <c r="AX36" s="62"/>
      <c r="AY36" s="62"/>
    </row>
    <row r="37" spans="1:51" ht="15" customHeight="1" x14ac:dyDescent="0.25">
      <c r="A37" s="60" t="s">
        <v>38</v>
      </c>
      <c r="B37" s="291" t="s">
        <v>46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3"/>
      <c r="AL37" s="62"/>
      <c r="AM37" s="62"/>
      <c r="AN37" s="62"/>
      <c r="AO37" s="62"/>
      <c r="AP37" s="62"/>
      <c r="AQ37" s="62"/>
      <c r="AR37" s="62"/>
      <c r="AS37" s="62"/>
      <c r="AV37" s="62"/>
      <c r="AW37" s="62"/>
      <c r="AX37" s="62"/>
      <c r="AY37" s="62"/>
    </row>
    <row r="38" spans="1:51" ht="90" customHeight="1" x14ac:dyDescent="0.2">
      <c r="A38" s="60"/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  <c r="AL38" s="62"/>
      <c r="AM38" s="62"/>
      <c r="AN38" s="62"/>
      <c r="AO38" s="62"/>
      <c r="AP38" s="62"/>
      <c r="AQ38" s="62"/>
      <c r="AR38" s="62"/>
      <c r="AS38" s="62"/>
      <c r="AV38" s="62"/>
      <c r="AW38" s="62"/>
      <c r="AX38" s="62"/>
      <c r="AY38" s="62"/>
    </row>
    <row r="39" spans="1:51" ht="12" x14ac:dyDescent="0.2">
      <c r="A39" s="60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L39" s="62"/>
      <c r="AM39" s="62"/>
      <c r="AN39" s="62"/>
      <c r="AO39" s="62"/>
      <c r="AP39" s="62"/>
      <c r="AQ39" s="62"/>
      <c r="AR39" s="62"/>
      <c r="AS39" s="62"/>
      <c r="AV39" s="62"/>
      <c r="AW39" s="62"/>
      <c r="AX39" s="62"/>
      <c r="AY39" s="62"/>
    </row>
    <row r="40" spans="1:51" ht="24.75" customHeight="1" x14ac:dyDescent="0.25">
      <c r="A40" s="64" t="s">
        <v>39</v>
      </c>
      <c r="B40" s="291" t="s">
        <v>47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3"/>
      <c r="AL40" s="62"/>
      <c r="AM40" s="62"/>
      <c r="AN40" s="62"/>
      <c r="AO40" s="62"/>
      <c r="AP40" s="62"/>
      <c r="AQ40" s="62"/>
      <c r="AR40" s="62"/>
      <c r="AS40" s="62"/>
      <c r="AV40" s="62"/>
      <c r="AW40" s="62"/>
      <c r="AX40" s="62"/>
      <c r="AY40" s="62"/>
    </row>
    <row r="41" spans="1:51" ht="90" customHeight="1" x14ac:dyDescent="0.2">
      <c r="A41" s="64"/>
      <c r="B41" s="203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5"/>
      <c r="AL41" s="62"/>
      <c r="AM41" s="62"/>
      <c r="AN41" s="62"/>
      <c r="AO41" s="62"/>
      <c r="AP41" s="62"/>
      <c r="AQ41" s="62"/>
      <c r="AR41" s="62"/>
      <c r="AS41" s="62"/>
      <c r="AV41" s="62"/>
      <c r="AW41" s="62"/>
      <c r="AX41" s="62"/>
      <c r="AY41" s="62"/>
    </row>
    <row r="42" spans="1:51" ht="12" x14ac:dyDescent="0.2">
      <c r="A42" s="64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L42" s="62"/>
      <c r="AM42" s="62"/>
      <c r="AN42" s="62"/>
      <c r="AO42" s="62"/>
      <c r="AP42" s="62"/>
      <c r="AQ42" s="62"/>
      <c r="AR42" s="62"/>
      <c r="AS42" s="62"/>
      <c r="AV42" s="62"/>
      <c r="AW42" s="62"/>
      <c r="AX42" s="62"/>
      <c r="AY42" s="62"/>
    </row>
    <row r="43" spans="1:51" ht="15" customHeight="1" x14ac:dyDescent="0.25">
      <c r="A43" s="60" t="s">
        <v>40</v>
      </c>
      <c r="B43" s="291" t="s">
        <v>48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3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</row>
    <row r="44" spans="1:51" ht="90" customHeight="1" x14ac:dyDescent="0.2">
      <c r="A44" s="60"/>
      <c r="B44" s="20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5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</row>
    <row r="45" spans="1:51" ht="12" x14ac:dyDescent="0.2">
      <c r="A45" s="60"/>
      <c r="AL45" s="62"/>
      <c r="AM45" s="62"/>
      <c r="AN45" s="62"/>
      <c r="AO45" s="62"/>
      <c r="AP45" s="62"/>
      <c r="AQ45" s="62"/>
      <c r="AR45" s="62"/>
      <c r="AS45" s="62"/>
      <c r="AV45" s="62"/>
      <c r="AW45" s="62"/>
      <c r="AX45" s="62"/>
      <c r="AY45" s="62"/>
    </row>
    <row r="46" spans="1:51" ht="15" customHeight="1" x14ac:dyDescent="0.25">
      <c r="A46" s="60" t="s">
        <v>41</v>
      </c>
      <c r="B46" s="291" t="s">
        <v>49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3"/>
      <c r="AL46" s="62"/>
      <c r="AM46" s="62"/>
      <c r="AN46" s="62"/>
      <c r="AO46" s="62"/>
      <c r="AP46" s="62"/>
      <c r="AQ46" s="62"/>
      <c r="AR46" s="62"/>
      <c r="AS46" s="62"/>
      <c r="AV46" s="62"/>
      <c r="AW46" s="62"/>
      <c r="AX46" s="62"/>
      <c r="AY46" s="62"/>
    </row>
    <row r="47" spans="1:51" ht="90" customHeight="1" x14ac:dyDescent="0.2">
      <c r="A47" s="60"/>
      <c r="B47" s="203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5"/>
      <c r="AL47" s="62"/>
      <c r="AM47" s="62"/>
      <c r="AN47" s="62"/>
      <c r="AO47" s="62"/>
      <c r="AP47" s="62"/>
      <c r="AQ47" s="62"/>
      <c r="AR47" s="62"/>
      <c r="AS47" s="62"/>
      <c r="AV47" s="62"/>
      <c r="AW47" s="62"/>
      <c r="AX47" s="62"/>
      <c r="AY47" s="62"/>
    </row>
    <row r="48" spans="1:51" ht="12" x14ac:dyDescent="0.2">
      <c r="A48" s="60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L48" s="62"/>
      <c r="AM48" s="62"/>
      <c r="AN48" s="62"/>
      <c r="AO48" s="62"/>
      <c r="AP48" s="62"/>
      <c r="AQ48" s="62"/>
      <c r="AR48" s="62"/>
      <c r="AS48" s="62"/>
      <c r="AV48" s="62"/>
      <c r="AW48" s="62"/>
      <c r="AX48" s="62"/>
      <c r="AY48" s="62"/>
    </row>
    <row r="49" spans="1:51" ht="24.75" customHeight="1" x14ac:dyDescent="0.25">
      <c r="A49" s="64" t="s">
        <v>42</v>
      </c>
      <c r="B49" s="291" t="s">
        <v>50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3"/>
      <c r="AL49" s="62"/>
      <c r="AM49" s="62"/>
      <c r="AN49" s="62"/>
      <c r="AO49" s="62"/>
      <c r="AP49" s="62"/>
      <c r="AQ49" s="62"/>
      <c r="AR49" s="62"/>
      <c r="AS49" s="62"/>
      <c r="AV49" s="62"/>
      <c r="AW49" s="62"/>
      <c r="AX49" s="62"/>
      <c r="AY49" s="62"/>
    </row>
    <row r="50" spans="1:51" ht="90" customHeight="1" x14ac:dyDescent="0.2">
      <c r="A50" s="64"/>
      <c r="B50" s="203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5"/>
      <c r="AL50" s="62"/>
      <c r="AM50" s="62"/>
      <c r="AN50" s="62"/>
      <c r="AO50" s="62"/>
      <c r="AP50" s="62"/>
      <c r="AQ50" s="62"/>
      <c r="AR50" s="62"/>
      <c r="AS50" s="62"/>
      <c r="AV50" s="62"/>
      <c r="AW50" s="62"/>
      <c r="AX50" s="62"/>
      <c r="AY50" s="62"/>
    </row>
    <row r="51" spans="1:51" ht="12" x14ac:dyDescent="0.2">
      <c r="A51" s="64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L51" s="62"/>
      <c r="AM51" s="62"/>
      <c r="AN51" s="62"/>
      <c r="AO51" s="62"/>
      <c r="AP51" s="62"/>
      <c r="AQ51" s="62"/>
      <c r="AR51" s="62"/>
      <c r="AS51" s="62"/>
      <c r="AV51" s="62"/>
      <c r="AW51" s="62"/>
      <c r="AX51" s="62"/>
      <c r="AY51" s="62"/>
    </row>
    <row r="52" spans="1:51" ht="24.75" customHeight="1" x14ac:dyDescent="0.2">
      <c r="A52" s="64"/>
      <c r="B52" s="327" t="s">
        <v>143</v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66"/>
      <c r="AI52" s="66"/>
      <c r="AL52" s="62"/>
      <c r="AM52" s="62"/>
      <c r="AN52" s="62"/>
      <c r="AO52" s="62"/>
      <c r="AP52" s="62"/>
      <c r="AQ52" s="62"/>
      <c r="AR52" s="62"/>
      <c r="AS52" s="62"/>
      <c r="AV52" s="62"/>
      <c r="AW52" s="62"/>
      <c r="AX52" s="62"/>
      <c r="AY52" s="62"/>
    </row>
    <row r="53" spans="1:51" ht="15" customHeight="1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</row>
    <row r="54" spans="1:51" ht="12.75" customHeight="1" x14ac:dyDescent="0.2">
      <c r="A54" s="59" t="s">
        <v>161</v>
      </c>
      <c r="B54" s="68"/>
      <c r="C54" s="68"/>
      <c r="D54" s="68"/>
      <c r="E54" s="68"/>
      <c r="F54" s="68"/>
      <c r="G54" s="68"/>
      <c r="H54" s="68"/>
      <c r="I54" s="69" t="str">
        <f>IF(AW93=1,_vst!C11,"")</f>
        <v>(plánované aktivity označte "x", zvolit lze jednu či více položek)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38" t="str">
        <f>IF(SUM(AY105:AY133)&gt;0,_vst!C13,"")</f>
        <v/>
      </c>
    </row>
    <row r="55" spans="1:51" ht="12.75" customHeight="1" x14ac:dyDescent="0.2">
      <c r="A55" s="5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  <row r="56" spans="1:51" ht="12.75" customHeight="1" x14ac:dyDescent="0.2">
      <c r="B56" s="333" t="s">
        <v>118</v>
      </c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5"/>
    </row>
    <row r="57" spans="1:51" ht="12.75" customHeight="1" x14ac:dyDescent="0.2">
      <c r="B57" s="336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26"/>
      <c r="AC57" s="26"/>
      <c r="AD57" s="26"/>
      <c r="AE57" s="26"/>
      <c r="AF57" s="26"/>
      <c r="AG57" s="338"/>
      <c r="AL57" s="70"/>
      <c r="AM57" s="70"/>
      <c r="AN57" s="70"/>
      <c r="AO57" s="70"/>
      <c r="AP57" s="70"/>
      <c r="AQ57" s="70"/>
      <c r="AR57" s="70"/>
      <c r="AS57" s="70" t="s">
        <v>133</v>
      </c>
      <c r="AV57" s="70" t="s">
        <v>134</v>
      </c>
    </row>
    <row r="58" spans="1:51" s="24" customFormat="1" ht="12.75" customHeight="1" x14ac:dyDescent="0.25">
      <c r="B58" s="339"/>
      <c r="C58" s="340"/>
      <c r="D58" s="132" t="s">
        <v>121</v>
      </c>
      <c r="E58" s="341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342"/>
      <c r="AJ58" s="71"/>
      <c r="AS58" s="24">
        <f>IF(C58&lt;&gt;"",1,0)</f>
        <v>0</v>
      </c>
      <c r="AV58" s="24">
        <f>IF(SUM(AS58:AS62)=0,0,1)</f>
        <v>0</v>
      </c>
    </row>
    <row r="59" spans="1:51" s="24" customFormat="1" ht="5.0999999999999996" customHeight="1" x14ac:dyDescent="0.25">
      <c r="B59" s="343"/>
      <c r="C59" s="344"/>
      <c r="D59" s="132"/>
      <c r="E59" s="341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342"/>
      <c r="AJ59" s="71"/>
    </row>
    <row r="60" spans="1:51" s="24" customFormat="1" ht="12.75" customHeight="1" x14ac:dyDescent="0.25">
      <c r="B60" s="339"/>
      <c r="C60" s="340"/>
      <c r="D60" s="132" t="s">
        <v>122</v>
      </c>
      <c r="E60" s="341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342"/>
      <c r="AJ60" s="71"/>
      <c r="AS60" s="24">
        <f>IF(C60&lt;&gt;"",1,0)</f>
        <v>0</v>
      </c>
    </row>
    <row r="61" spans="1:51" s="24" customFormat="1" ht="5.0999999999999996" customHeight="1" x14ac:dyDescent="0.25">
      <c r="B61" s="343"/>
      <c r="C61" s="105"/>
      <c r="D61" s="132"/>
      <c r="E61" s="341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342"/>
      <c r="AJ61" s="71"/>
    </row>
    <row r="62" spans="1:51" s="24" customFormat="1" ht="12.75" customHeight="1" x14ac:dyDescent="0.25">
      <c r="B62" s="339"/>
      <c r="C62" s="340"/>
      <c r="D62" s="132" t="s">
        <v>123</v>
      </c>
      <c r="E62" s="341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342"/>
      <c r="AJ62" s="71"/>
      <c r="AS62" s="24">
        <f>IF(C62&lt;&gt;"",1,0)</f>
        <v>0</v>
      </c>
    </row>
    <row r="63" spans="1:51" ht="12.75" customHeight="1" x14ac:dyDescent="0.2">
      <c r="B63" s="345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7"/>
    </row>
    <row r="64" spans="1:51" ht="12.75" customHeight="1" x14ac:dyDescent="0.2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</row>
    <row r="65" spans="2:48" ht="12.75" customHeight="1" x14ac:dyDescent="0.2">
      <c r="B65" s="333" t="s">
        <v>204</v>
      </c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5"/>
    </row>
    <row r="66" spans="2:48" ht="12.75" customHeight="1" x14ac:dyDescent="0.2">
      <c r="B66" s="336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26"/>
      <c r="AC66" s="26"/>
      <c r="AD66" s="26"/>
      <c r="AE66" s="26"/>
      <c r="AF66" s="26"/>
      <c r="AG66" s="338"/>
      <c r="AL66" s="70"/>
      <c r="AM66" s="70"/>
      <c r="AN66" s="70"/>
      <c r="AO66" s="70"/>
      <c r="AP66" s="70"/>
      <c r="AQ66" s="70"/>
      <c r="AR66" s="70"/>
      <c r="AS66" s="70" t="s">
        <v>138</v>
      </c>
      <c r="AV66" s="70" t="s">
        <v>139</v>
      </c>
    </row>
    <row r="67" spans="2:48" s="17" customFormat="1" ht="12.75" customHeight="1" x14ac:dyDescent="0.2">
      <c r="B67" s="348"/>
      <c r="C67" s="340"/>
      <c r="D67" s="349" t="s">
        <v>205</v>
      </c>
      <c r="E67" s="104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338"/>
      <c r="AJ67" s="72"/>
      <c r="AL67" s="24"/>
      <c r="AM67" s="24"/>
      <c r="AN67" s="24"/>
      <c r="AO67" s="24"/>
      <c r="AP67" s="24"/>
      <c r="AQ67" s="24"/>
      <c r="AR67" s="24"/>
      <c r="AS67" s="24">
        <f>IF(C67&lt;&gt;"",1,0)</f>
        <v>0</v>
      </c>
      <c r="AV67" s="24">
        <f>IF(SUM(AS67:AS79)=0,0,1)</f>
        <v>0</v>
      </c>
    </row>
    <row r="68" spans="2:48" s="17" customFormat="1" ht="5.0999999999999996" customHeight="1" x14ac:dyDescent="0.2">
      <c r="B68" s="348"/>
      <c r="C68" s="350"/>
      <c r="D68" s="349"/>
      <c r="E68" s="104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338"/>
      <c r="AJ68" s="72"/>
    </row>
    <row r="69" spans="2:48" s="17" customFormat="1" ht="12.75" customHeight="1" x14ac:dyDescent="0.2">
      <c r="B69" s="348"/>
      <c r="C69" s="340"/>
      <c r="D69" s="349" t="s">
        <v>124</v>
      </c>
      <c r="E69" s="104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338"/>
      <c r="AJ69" s="72"/>
      <c r="AL69" s="24"/>
      <c r="AM69" s="24"/>
      <c r="AN69" s="24"/>
      <c r="AO69" s="24"/>
      <c r="AP69" s="24"/>
      <c r="AQ69" s="24"/>
      <c r="AR69" s="24"/>
      <c r="AS69" s="24">
        <f>IF(C69&lt;&gt;"",1,0)</f>
        <v>0</v>
      </c>
    </row>
    <row r="70" spans="2:48" s="17" customFormat="1" ht="5.0999999999999996" customHeight="1" x14ac:dyDescent="0.2">
      <c r="B70" s="348"/>
      <c r="C70" s="26"/>
      <c r="D70" s="349"/>
      <c r="E70" s="104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338"/>
      <c r="AJ70" s="72"/>
    </row>
    <row r="71" spans="2:48" s="17" customFormat="1" ht="12.75" customHeight="1" x14ac:dyDescent="0.2">
      <c r="B71" s="348"/>
      <c r="C71" s="340"/>
      <c r="D71" s="349" t="s">
        <v>125</v>
      </c>
      <c r="E71" s="104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338"/>
      <c r="AJ71" s="72"/>
      <c r="AL71" s="24"/>
      <c r="AM71" s="24"/>
      <c r="AN71" s="24"/>
      <c r="AO71" s="24"/>
      <c r="AP71" s="24"/>
      <c r="AQ71" s="24"/>
      <c r="AR71" s="24"/>
      <c r="AS71" s="24">
        <f>IF(C71&lt;&gt;"",1,0)</f>
        <v>0</v>
      </c>
    </row>
    <row r="72" spans="2:48" s="17" customFormat="1" ht="5.0999999999999996" customHeight="1" x14ac:dyDescent="0.2">
      <c r="B72" s="348"/>
      <c r="C72" s="26"/>
      <c r="D72" s="349"/>
      <c r="E72" s="104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338"/>
      <c r="AJ72" s="72"/>
    </row>
    <row r="73" spans="2:48" s="17" customFormat="1" ht="12.75" customHeight="1" x14ac:dyDescent="0.2">
      <c r="B73" s="348"/>
      <c r="C73" s="340"/>
      <c r="D73" s="349" t="s">
        <v>203</v>
      </c>
      <c r="E73" s="104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338"/>
      <c r="AJ73" s="72"/>
      <c r="AL73" s="24"/>
      <c r="AM73" s="24"/>
      <c r="AN73" s="24"/>
      <c r="AO73" s="24"/>
      <c r="AP73" s="24"/>
      <c r="AQ73" s="24"/>
      <c r="AR73" s="24"/>
      <c r="AS73" s="24">
        <f>IF(C73&lt;&gt;"",1,0)</f>
        <v>0</v>
      </c>
    </row>
    <row r="74" spans="2:48" s="17" customFormat="1" ht="5.0999999999999996" customHeight="1" x14ac:dyDescent="0.2">
      <c r="B74" s="348"/>
      <c r="C74" s="26"/>
      <c r="D74" s="349"/>
      <c r="E74" s="104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338"/>
      <c r="AJ74" s="72"/>
    </row>
    <row r="75" spans="2:48" s="17" customFormat="1" ht="12.75" customHeight="1" x14ac:dyDescent="0.2">
      <c r="B75" s="348"/>
      <c r="C75" s="340"/>
      <c r="D75" s="349" t="s">
        <v>126</v>
      </c>
      <c r="E75" s="104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338"/>
      <c r="AJ75" s="72"/>
      <c r="AL75" s="24"/>
      <c r="AM75" s="24"/>
      <c r="AN75" s="24"/>
      <c r="AO75" s="24"/>
      <c r="AP75" s="24"/>
      <c r="AQ75" s="24"/>
      <c r="AR75" s="24"/>
      <c r="AS75" s="24">
        <f>IF(C75&lt;&gt;"",1,0)</f>
        <v>0</v>
      </c>
    </row>
    <row r="76" spans="2:48" s="17" customFormat="1" ht="5.0999999999999996" customHeight="1" x14ac:dyDescent="0.2">
      <c r="B76" s="348"/>
      <c r="C76" s="26"/>
      <c r="D76" s="349"/>
      <c r="E76" s="104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338"/>
      <c r="AJ76" s="72"/>
    </row>
    <row r="77" spans="2:48" s="17" customFormat="1" ht="12.75" customHeight="1" x14ac:dyDescent="0.2">
      <c r="B77" s="348"/>
      <c r="C77" s="340"/>
      <c r="D77" s="349" t="s">
        <v>127</v>
      </c>
      <c r="E77" s="104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338"/>
      <c r="AJ77" s="72"/>
      <c r="AL77" s="24"/>
      <c r="AM77" s="24"/>
      <c r="AN77" s="24"/>
      <c r="AO77" s="24"/>
      <c r="AP77" s="24"/>
      <c r="AQ77" s="24"/>
      <c r="AR77" s="24"/>
      <c r="AS77" s="24">
        <f>IF(C77&lt;&gt;"",1,0)</f>
        <v>0</v>
      </c>
    </row>
    <row r="78" spans="2:48" s="17" customFormat="1" ht="5.0999999999999996" customHeight="1" x14ac:dyDescent="0.2">
      <c r="B78" s="348"/>
      <c r="C78" s="26"/>
      <c r="D78" s="349"/>
      <c r="E78" s="104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338"/>
      <c r="AJ78" s="72"/>
    </row>
    <row r="79" spans="2:48" s="17" customFormat="1" ht="12.75" customHeight="1" x14ac:dyDescent="0.2">
      <c r="B79" s="348"/>
      <c r="C79" s="340"/>
      <c r="D79" s="349" t="s">
        <v>128</v>
      </c>
      <c r="E79" s="104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338"/>
      <c r="AJ79" s="72"/>
      <c r="AL79" s="24"/>
      <c r="AM79" s="24"/>
      <c r="AN79" s="24"/>
      <c r="AO79" s="24"/>
      <c r="AP79" s="24"/>
      <c r="AQ79" s="24"/>
      <c r="AR79" s="24"/>
      <c r="AS79" s="24">
        <f>IF(C79&lt;&gt;"",1,0)</f>
        <v>0</v>
      </c>
    </row>
    <row r="80" spans="2:48" ht="12.75" customHeight="1" x14ac:dyDescent="0.2">
      <c r="B80" s="345"/>
      <c r="C80" s="346"/>
      <c r="D80" s="346"/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7"/>
    </row>
    <row r="81" spans="1:49" ht="12.75" customHeight="1" x14ac:dyDescent="0.2"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</row>
    <row r="82" spans="1:49" ht="12.75" customHeight="1" x14ac:dyDescent="0.2">
      <c r="B82" s="333" t="s">
        <v>119</v>
      </c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  <c r="AA82" s="334"/>
      <c r="AB82" s="334"/>
      <c r="AC82" s="334"/>
      <c r="AD82" s="334"/>
      <c r="AE82" s="334"/>
      <c r="AF82" s="334"/>
      <c r="AG82" s="335"/>
    </row>
    <row r="83" spans="1:49" ht="12.75" customHeight="1" x14ac:dyDescent="0.2">
      <c r="B83" s="336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26"/>
      <c r="AC83" s="26"/>
      <c r="AD83" s="26"/>
      <c r="AE83" s="26"/>
      <c r="AF83" s="26"/>
      <c r="AG83" s="338"/>
      <c r="AL83" s="70"/>
      <c r="AM83" s="70"/>
      <c r="AN83" s="70"/>
      <c r="AO83" s="70"/>
      <c r="AP83" s="70"/>
      <c r="AQ83" s="70"/>
      <c r="AR83" s="70"/>
      <c r="AS83" s="70" t="s">
        <v>140</v>
      </c>
      <c r="AV83" s="70" t="s">
        <v>141</v>
      </c>
    </row>
    <row r="84" spans="1:49" s="24" customFormat="1" ht="12.75" customHeight="1" x14ac:dyDescent="0.25">
      <c r="B84" s="339"/>
      <c r="C84" s="340"/>
      <c r="D84" s="132" t="s">
        <v>129</v>
      </c>
      <c r="E84" s="341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342"/>
      <c r="AJ84" s="71"/>
      <c r="AS84" s="24">
        <f>IF(C84&lt;&gt;"",1,0)</f>
        <v>0</v>
      </c>
      <c r="AV84" s="24">
        <f>IF(SUM(AS84:AS88)=0,0,1)</f>
        <v>0</v>
      </c>
    </row>
    <row r="85" spans="1:49" s="24" customFormat="1" ht="5.0999999999999996" customHeight="1" x14ac:dyDescent="0.25">
      <c r="B85" s="343"/>
      <c r="C85" s="344"/>
      <c r="D85" s="132"/>
      <c r="E85" s="341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342"/>
      <c r="AJ85" s="71"/>
    </row>
    <row r="86" spans="1:49" s="24" customFormat="1" ht="12.75" customHeight="1" x14ac:dyDescent="0.25">
      <c r="B86" s="339"/>
      <c r="C86" s="340"/>
      <c r="D86" s="132" t="s">
        <v>130</v>
      </c>
      <c r="E86" s="341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342"/>
      <c r="AJ86" s="71"/>
      <c r="AS86" s="24">
        <f>IF(C86&lt;&gt;"",1,0)</f>
        <v>0</v>
      </c>
    </row>
    <row r="87" spans="1:49" s="24" customFormat="1" ht="5.0999999999999996" customHeight="1" x14ac:dyDescent="0.25">
      <c r="B87" s="343"/>
      <c r="C87" s="105"/>
      <c r="D87" s="132"/>
      <c r="E87" s="341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342"/>
      <c r="AJ87" s="71"/>
    </row>
    <row r="88" spans="1:49" s="24" customFormat="1" ht="12.75" customHeight="1" x14ac:dyDescent="0.25">
      <c r="B88" s="339"/>
      <c r="C88" s="340"/>
      <c r="D88" s="132" t="s">
        <v>131</v>
      </c>
      <c r="E88" s="341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342"/>
      <c r="AJ88" s="71"/>
      <c r="AS88" s="24">
        <f>IF(C88&lt;&gt;"",1,0)</f>
        <v>0</v>
      </c>
    </row>
    <row r="89" spans="1:49" ht="12.75" customHeight="1" x14ac:dyDescent="0.2">
      <c r="B89" s="345"/>
      <c r="C89" s="346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7"/>
    </row>
    <row r="90" spans="1:49" ht="12.75" customHeight="1" x14ac:dyDescent="0.2"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</row>
    <row r="91" spans="1:49" ht="12.75" customHeight="1" x14ac:dyDescent="0.2">
      <c r="B91" s="333" t="s">
        <v>120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5"/>
    </row>
    <row r="92" spans="1:49" ht="12.75" customHeight="1" x14ac:dyDescent="0.2">
      <c r="B92" s="336"/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26"/>
      <c r="AC92" s="26"/>
      <c r="AD92" s="26"/>
      <c r="AE92" s="26"/>
      <c r="AF92" s="26"/>
      <c r="AG92" s="338"/>
      <c r="AL92" s="70"/>
      <c r="AM92" s="70"/>
      <c r="AN92" s="70"/>
      <c r="AO92" s="70"/>
      <c r="AP92" s="70"/>
      <c r="AQ92" s="70"/>
      <c r="AR92" s="70"/>
      <c r="AS92" s="70" t="s">
        <v>136</v>
      </c>
      <c r="AV92" s="70" t="s">
        <v>137</v>
      </c>
      <c r="AW92" s="70" t="s">
        <v>135</v>
      </c>
    </row>
    <row r="93" spans="1:49" s="24" customFormat="1" ht="12.75" customHeight="1" x14ac:dyDescent="0.25">
      <c r="B93" s="339"/>
      <c r="C93" s="340"/>
      <c r="D93" s="132" t="s">
        <v>132</v>
      </c>
      <c r="E93" s="341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342"/>
      <c r="AJ93" s="71"/>
      <c r="AS93" s="24">
        <f>IF(C93&lt;&gt;"",1,0)</f>
        <v>0</v>
      </c>
      <c r="AV93" s="24">
        <f>IF(AS93=0,0,1)</f>
        <v>0</v>
      </c>
      <c r="AW93" s="24">
        <f>IF((AV58+AV67+AV84+AV93)&gt;0,0,1)</f>
        <v>1</v>
      </c>
    </row>
    <row r="94" spans="1:49" ht="12.75" customHeight="1" x14ac:dyDescent="0.2">
      <c r="B94" s="345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7"/>
    </row>
    <row r="95" spans="1:49" ht="12.75" customHeight="1" x14ac:dyDescent="0.2">
      <c r="A95" s="5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</row>
    <row r="96" spans="1:49" ht="9" customHeight="1" x14ac:dyDescent="0.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</row>
    <row r="97" spans="1:52" ht="13.5" customHeight="1" x14ac:dyDescent="0.2">
      <c r="A97" s="59" t="s">
        <v>146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X97" s="201" t="s">
        <v>110</v>
      </c>
      <c r="AY97" s="74"/>
    </row>
    <row r="98" spans="1:52" ht="12" x14ac:dyDescent="0.2">
      <c r="A98" s="75"/>
      <c r="B98" s="76"/>
      <c r="AX98" s="201"/>
      <c r="AY98" s="74"/>
    </row>
    <row r="99" spans="1:52" s="24" customFormat="1" ht="15" customHeight="1" x14ac:dyDescent="0.2">
      <c r="A99" s="59"/>
      <c r="D99" s="77" t="s">
        <v>147</v>
      </c>
      <c r="E99" s="184"/>
      <c r="F99" s="185"/>
      <c r="G99" s="185"/>
      <c r="H99" s="185"/>
      <c r="I99" s="185"/>
      <c r="J99" s="185"/>
      <c r="K99" s="185"/>
      <c r="L99" s="185"/>
      <c r="M99" s="185"/>
      <c r="N99" s="186"/>
      <c r="O99" s="78" t="str">
        <f>IF(E99="",_vst!$C$10,"")</f>
        <v>(vyberte z nabídky)</v>
      </c>
      <c r="U99" s="54" t="str">
        <f>IF(AU134=1,_vst!$C$8,"")</f>
        <v/>
      </c>
      <c r="AX99" s="201"/>
      <c r="AY99" s="74"/>
    </row>
    <row r="100" spans="1:52" s="24" customFormat="1" ht="14.1" customHeight="1" x14ac:dyDescent="0.2">
      <c r="D100" s="7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78"/>
      <c r="AJ100" s="71"/>
      <c r="AX100" s="201"/>
      <c r="AY100" s="74"/>
    </row>
    <row r="101" spans="1:52" s="24" customFormat="1" ht="14.1" customHeight="1" x14ac:dyDescent="0.2">
      <c r="A101" s="75" t="s">
        <v>144</v>
      </c>
      <c r="D101" s="7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78"/>
      <c r="AI101" s="137" t="str">
        <f>IF(AR134&gt;0,_vst!$C$18,"")</f>
        <v/>
      </c>
      <c r="AJ101" s="71"/>
      <c r="AM101" s="155" t="s">
        <v>194</v>
      </c>
      <c r="AN101" s="155" t="s">
        <v>183</v>
      </c>
      <c r="AO101" s="155" t="s">
        <v>195</v>
      </c>
      <c r="AP101" s="155" t="s">
        <v>196</v>
      </c>
      <c r="AQ101" s="155" t="s">
        <v>197</v>
      </c>
      <c r="AR101" s="156" t="s">
        <v>198</v>
      </c>
      <c r="AX101" s="201"/>
      <c r="AY101" s="74"/>
    </row>
    <row r="102" spans="1:52" ht="5.0999999999999996" customHeight="1" x14ac:dyDescent="0.2">
      <c r="AM102" s="155"/>
      <c r="AN102" s="155"/>
      <c r="AO102" s="155"/>
      <c r="AP102" s="155"/>
      <c r="AQ102" s="155"/>
      <c r="AR102" s="156"/>
      <c r="AX102" s="201"/>
      <c r="AY102" s="74"/>
    </row>
    <row r="103" spans="1:52" ht="17.25" customHeight="1" x14ac:dyDescent="0.2">
      <c r="A103" s="206"/>
      <c r="B103" s="188" t="s">
        <v>62</v>
      </c>
      <c r="C103" s="188"/>
      <c r="D103" s="188"/>
      <c r="E103" s="188"/>
      <c r="F103" s="188"/>
      <c r="G103" s="188"/>
      <c r="H103" s="188"/>
      <c r="I103" s="188"/>
      <c r="J103" s="191"/>
      <c r="K103" s="187" t="s">
        <v>74</v>
      </c>
      <c r="L103" s="294"/>
      <c r="M103" s="294"/>
      <c r="N103" s="294"/>
      <c r="O103" s="294"/>
      <c r="P103" s="294"/>
      <c r="Q103" s="295"/>
      <c r="R103" s="187" t="s">
        <v>148</v>
      </c>
      <c r="S103" s="188"/>
      <c r="T103" s="188"/>
      <c r="U103" s="188"/>
      <c r="V103" s="188"/>
      <c r="W103" s="188"/>
      <c r="X103" s="188"/>
      <c r="Y103" s="187" t="s">
        <v>178</v>
      </c>
      <c r="Z103" s="191"/>
      <c r="AA103" s="187" t="s">
        <v>76</v>
      </c>
      <c r="AB103" s="188"/>
      <c r="AC103" s="191"/>
      <c r="AD103" s="207" t="s">
        <v>98</v>
      </c>
      <c r="AE103" s="208"/>
      <c r="AF103" s="208"/>
      <c r="AG103" s="208"/>
      <c r="AH103" s="208"/>
      <c r="AI103" s="209"/>
      <c r="AJ103" s="80"/>
      <c r="AK103" s="81"/>
      <c r="AM103" s="155"/>
      <c r="AN103" s="155"/>
      <c r="AO103" s="155"/>
      <c r="AP103" s="155"/>
      <c r="AQ103" s="155"/>
      <c r="AR103" s="156"/>
      <c r="AT103" s="81"/>
      <c r="AU103" s="81"/>
      <c r="AX103" s="201"/>
      <c r="AY103" s="74"/>
    </row>
    <row r="104" spans="1:52" ht="21.75" customHeight="1" x14ac:dyDescent="0.2">
      <c r="A104" s="206"/>
      <c r="B104" s="190"/>
      <c r="C104" s="190"/>
      <c r="D104" s="190"/>
      <c r="E104" s="190"/>
      <c r="F104" s="190"/>
      <c r="G104" s="190"/>
      <c r="H104" s="190"/>
      <c r="I104" s="190"/>
      <c r="J104" s="192"/>
      <c r="K104" s="296"/>
      <c r="L104" s="256"/>
      <c r="M104" s="256"/>
      <c r="N104" s="256"/>
      <c r="O104" s="256"/>
      <c r="P104" s="256"/>
      <c r="Q104" s="297"/>
      <c r="R104" s="189"/>
      <c r="S104" s="190"/>
      <c r="T104" s="190"/>
      <c r="U104" s="190"/>
      <c r="V104" s="190"/>
      <c r="W104" s="190"/>
      <c r="X104" s="190"/>
      <c r="Y104" s="189"/>
      <c r="Z104" s="192"/>
      <c r="AA104" s="189"/>
      <c r="AB104" s="190"/>
      <c r="AC104" s="192"/>
      <c r="AD104" s="207" t="s">
        <v>145</v>
      </c>
      <c r="AE104" s="208"/>
      <c r="AF104" s="209"/>
      <c r="AG104" s="207" t="s">
        <v>73</v>
      </c>
      <c r="AH104" s="208"/>
      <c r="AI104" s="209"/>
      <c r="AJ104" s="80"/>
      <c r="AK104" s="81"/>
      <c r="AL104" s="115" t="s">
        <v>184</v>
      </c>
      <c r="AM104" s="155"/>
      <c r="AN104" s="155"/>
      <c r="AO104" s="155"/>
      <c r="AP104" s="155"/>
      <c r="AQ104" s="155"/>
      <c r="AR104" s="156"/>
      <c r="AS104" s="6" t="s">
        <v>87</v>
      </c>
      <c r="AT104" s="115" t="s">
        <v>179</v>
      </c>
      <c r="AU104" s="115" t="s">
        <v>180</v>
      </c>
      <c r="AV104" s="6" t="s">
        <v>70</v>
      </c>
      <c r="AW104" s="6" t="s">
        <v>86</v>
      </c>
      <c r="AX104" s="202"/>
      <c r="AY104" s="82" t="s">
        <v>149</v>
      </c>
      <c r="AZ104" s="83" t="s">
        <v>114</v>
      </c>
    </row>
    <row r="105" spans="1:52" ht="13.5" customHeight="1" x14ac:dyDescent="0.2">
      <c r="A105" s="27">
        <v>1</v>
      </c>
      <c r="B105" s="181"/>
      <c r="C105" s="181"/>
      <c r="D105" s="181"/>
      <c r="E105" s="181"/>
      <c r="F105" s="181"/>
      <c r="G105" s="181"/>
      <c r="H105" s="181"/>
      <c r="I105" s="181"/>
      <c r="J105" s="182"/>
      <c r="K105" s="237"/>
      <c r="L105" s="237"/>
      <c r="M105" s="237"/>
      <c r="N105" s="237"/>
      <c r="O105" s="237"/>
      <c r="P105" s="237"/>
      <c r="Q105" s="237"/>
      <c r="R105" s="164"/>
      <c r="S105" s="165"/>
      <c r="T105" s="165"/>
      <c r="U105" s="165"/>
      <c r="V105" s="165"/>
      <c r="W105" s="165"/>
      <c r="X105" s="166"/>
      <c r="Y105" s="167"/>
      <c r="Z105" s="168"/>
      <c r="AA105" s="169"/>
      <c r="AB105" s="170"/>
      <c r="AC105" s="171"/>
      <c r="AD105" s="169"/>
      <c r="AE105" s="170"/>
      <c r="AF105" s="171"/>
      <c r="AG105" s="172" t="str">
        <f>IF(AA105="","",AA105-AD105)</f>
        <v/>
      </c>
      <c r="AH105" s="173"/>
      <c r="AI105" s="174"/>
      <c r="AJ105" s="55" t="str">
        <f>IF(AX105=1,_vst!$C$17,IF(AT105=1,_vst!$C$16,IF(AU105=1,_vst!$C$15,IF(AV105=1,_vst!$C$2,IF(AW105=1,_vst!$C$3,IF(AY105=1,_vst!$C$12,""))))))</f>
        <v/>
      </c>
      <c r="AL105" s="91" t="str">
        <f t="shared" ref="AL105:AL133" si="0">IF(Y105="ano",K105,"")</f>
        <v/>
      </c>
      <c r="AM105" s="91">
        <f>IF(B105&lt;&gt;0,1,0)</f>
        <v>0</v>
      </c>
      <c r="AN105" s="91">
        <f>IF(K105&lt;&gt;0,1,0)</f>
        <v>0</v>
      </c>
      <c r="AO105" s="91">
        <f>IF(R105&lt;&gt;0,1,0)</f>
        <v>0</v>
      </c>
      <c r="AP105" s="91">
        <f>IF(Y105&lt;&gt;0,1,0)</f>
        <v>0</v>
      </c>
      <c r="AQ105" s="91">
        <f>IF(AA105&lt;&gt;0,1,0)</f>
        <v>0</v>
      </c>
      <c r="AR105" s="91">
        <f>IF(AND(AM105+AN105+AO105+AP105+AQ105&gt;0,AM105+AN105+AO105+AP105+AQ105&lt;5),1,0)</f>
        <v>0</v>
      </c>
      <c r="AS105" s="86">
        <f>IF(OR(K105=_vst!$E$3,K105=_vst!$E$4,K105=_vst!$E$7,K105=_vst!$E$9,K105=_vst!$E$10,K105=_vst!$E$11,K105=_vst!$E$12,Y105="ne"),1,0)</f>
        <v>0</v>
      </c>
      <c r="AT105" s="85">
        <f t="shared" ref="AT105:AT133" si="1">IF(AND(AA105&gt;0,Y105=""),1,0)</f>
        <v>0</v>
      </c>
      <c r="AU105" s="85">
        <f t="shared" ref="AU105:AU133" si="2">IF(OR(AND(Y105="ano",AS105=1),AX105=1),1,0)</f>
        <v>0</v>
      </c>
      <c r="AV105" s="84">
        <f t="shared" ref="AV105:AV133" si="3">IF(AND(AD105&gt;0,AS105=1),1,0)</f>
        <v>0</v>
      </c>
      <c r="AW105" s="84">
        <f t="shared" ref="AW105:AW133" si="4">IF(AD105&gt;AA105,1,0)</f>
        <v>0</v>
      </c>
      <c r="AX105" s="85">
        <f>IF(AND(K105=_vst!$E$8,$E$99=_vst!$D$2,Y105="ano"),1,0)</f>
        <v>0</v>
      </c>
      <c r="AY105" s="85">
        <f>IF(OR(AND(R105=_vst!$B$2,$AV$58=0),AND(R105=_vst!$B$3,$AV$67=0),AND(R105=_vst!$B$4,$AV$84=0),AND(R105=_vst!$B$5,$AV$93=0)),1,0)</f>
        <v>0</v>
      </c>
      <c r="AZ105" s="86">
        <f>IF(SUM(AR105:AR133,AV105:AY133,AS134,AU134,AX134,AT105:AU133)=0,0,1)</f>
        <v>0</v>
      </c>
    </row>
    <row r="106" spans="1:52" ht="13.5" customHeight="1" x14ac:dyDescent="0.2">
      <c r="A106" s="27">
        <v>2</v>
      </c>
      <c r="B106" s="181"/>
      <c r="C106" s="181"/>
      <c r="D106" s="181"/>
      <c r="E106" s="181"/>
      <c r="F106" s="181"/>
      <c r="G106" s="181"/>
      <c r="H106" s="181"/>
      <c r="I106" s="181"/>
      <c r="J106" s="182"/>
      <c r="K106" s="237"/>
      <c r="L106" s="237"/>
      <c r="M106" s="237"/>
      <c r="N106" s="237"/>
      <c r="O106" s="237"/>
      <c r="P106" s="237"/>
      <c r="Q106" s="237"/>
      <c r="R106" s="164"/>
      <c r="S106" s="165"/>
      <c r="T106" s="165"/>
      <c r="U106" s="165"/>
      <c r="V106" s="165"/>
      <c r="W106" s="165"/>
      <c r="X106" s="166"/>
      <c r="Y106" s="167"/>
      <c r="Z106" s="168"/>
      <c r="AA106" s="169"/>
      <c r="AB106" s="170"/>
      <c r="AC106" s="171"/>
      <c r="AD106" s="169"/>
      <c r="AE106" s="170"/>
      <c r="AF106" s="171"/>
      <c r="AG106" s="172" t="str">
        <f>IF(AA106="","",AA106-AD106)</f>
        <v/>
      </c>
      <c r="AH106" s="173"/>
      <c r="AI106" s="174"/>
      <c r="AJ106" s="55" t="str">
        <f>IF(AX106=1,_vst!$C$17,IF(AT106=1,_vst!$C$16,IF(AU106=1,_vst!$C$15,IF(AV106=1,_vst!$C$2,IF(AW106=1,_vst!$C$3,IF(AY106=1,_vst!$C$12,""))))))</f>
        <v/>
      </c>
      <c r="AL106" s="91" t="str">
        <f t="shared" si="0"/>
        <v/>
      </c>
      <c r="AM106" s="91">
        <f t="shared" ref="AM106:AM133" si="5">IF(B106&lt;&gt;0,1,0)</f>
        <v>0</v>
      </c>
      <c r="AN106" s="91">
        <f t="shared" ref="AN106:AN133" si="6">IF(K106&lt;&gt;0,1,0)</f>
        <v>0</v>
      </c>
      <c r="AO106" s="91">
        <f t="shared" ref="AO106:AO133" si="7">IF(R106&lt;&gt;0,1,0)</f>
        <v>0</v>
      </c>
      <c r="AP106" s="91">
        <f t="shared" ref="AP106:AP133" si="8">IF(Y106&lt;&gt;0,1,0)</f>
        <v>0</v>
      </c>
      <c r="AQ106" s="91">
        <f t="shared" ref="AQ106:AQ133" si="9">IF(AA106&lt;&gt;0,1,0)</f>
        <v>0</v>
      </c>
      <c r="AR106" s="91">
        <f t="shared" ref="AR106:AR133" si="10">IF(AND(AM106+AN106+AO106+AP106+AQ106&gt;0,AM106+AN106+AO106+AP106+AQ106&lt;5),1,0)</f>
        <v>0</v>
      </c>
      <c r="AS106" s="86">
        <f>IF(OR(K106=_vst!$E$3,K106=_vst!$E$4,K106=_vst!$E$7,K106=_vst!$E$9,K106=_vst!$E$10,K106=_vst!$E$11,K106=_vst!$E$12,Y106="ne"),1,0)</f>
        <v>0</v>
      </c>
      <c r="AT106" s="85">
        <f t="shared" si="1"/>
        <v>0</v>
      </c>
      <c r="AU106" s="85">
        <f t="shared" si="2"/>
        <v>0</v>
      </c>
      <c r="AV106" s="84">
        <f t="shared" si="3"/>
        <v>0</v>
      </c>
      <c r="AW106" s="84">
        <f t="shared" si="4"/>
        <v>0</v>
      </c>
      <c r="AX106" s="85">
        <f>IF(AND(K106=_vst!$E$8,$E$99=_vst!$D$2,Y106="ano"),1,0)</f>
        <v>0</v>
      </c>
      <c r="AY106" s="85">
        <f>IF(OR(AND(R106=_vst!$B$2,$AV$58=0),AND(R106=_vst!$B$3,$AV$67=0),AND(R106=_vst!$B$4,$AV$84=0),AND(R106=_vst!$B$5,$AV$93=0)),1,0)</f>
        <v>0</v>
      </c>
    </row>
    <row r="107" spans="1:52" ht="13.5" customHeight="1" x14ac:dyDescent="0.2">
      <c r="A107" s="27">
        <v>3</v>
      </c>
      <c r="B107" s="181"/>
      <c r="C107" s="181"/>
      <c r="D107" s="181"/>
      <c r="E107" s="181"/>
      <c r="F107" s="181"/>
      <c r="G107" s="181"/>
      <c r="H107" s="181"/>
      <c r="I107" s="181"/>
      <c r="J107" s="182"/>
      <c r="K107" s="237"/>
      <c r="L107" s="237"/>
      <c r="M107" s="237"/>
      <c r="N107" s="237"/>
      <c r="O107" s="237"/>
      <c r="P107" s="237"/>
      <c r="Q107" s="237"/>
      <c r="R107" s="164"/>
      <c r="S107" s="165"/>
      <c r="T107" s="165"/>
      <c r="U107" s="165"/>
      <c r="V107" s="165"/>
      <c r="W107" s="165"/>
      <c r="X107" s="166"/>
      <c r="Y107" s="167"/>
      <c r="Z107" s="168"/>
      <c r="AA107" s="169"/>
      <c r="AB107" s="170"/>
      <c r="AC107" s="171"/>
      <c r="AD107" s="169"/>
      <c r="AE107" s="170"/>
      <c r="AF107" s="171"/>
      <c r="AG107" s="172" t="str">
        <f t="shared" ref="AG107:AG133" si="11">IF(AA107="","",AA107-AD107)</f>
        <v/>
      </c>
      <c r="AH107" s="173"/>
      <c r="AI107" s="174"/>
      <c r="AJ107" s="55" t="str">
        <f>IF(AX107=1,_vst!$C$17,IF(AT107=1,_vst!$C$16,IF(AU107=1,_vst!$C$15,IF(AV107=1,_vst!$C$2,IF(AW107=1,_vst!$C$3,IF(AY107=1,_vst!$C$12,""))))))</f>
        <v/>
      </c>
      <c r="AL107" s="91" t="str">
        <f t="shared" si="0"/>
        <v/>
      </c>
      <c r="AM107" s="91">
        <f t="shared" si="5"/>
        <v>0</v>
      </c>
      <c r="AN107" s="91">
        <f t="shared" si="6"/>
        <v>0</v>
      </c>
      <c r="AO107" s="91">
        <f t="shared" si="7"/>
        <v>0</v>
      </c>
      <c r="AP107" s="91">
        <f t="shared" si="8"/>
        <v>0</v>
      </c>
      <c r="AQ107" s="91">
        <f t="shared" si="9"/>
        <v>0</v>
      </c>
      <c r="AR107" s="91">
        <f t="shared" si="10"/>
        <v>0</v>
      </c>
      <c r="AS107" s="86">
        <f>IF(OR(K107=_vst!$E$3,K107=_vst!$E$4,K107=_vst!$E$7,K107=_vst!$E$9,K107=_vst!$E$10,K107=_vst!$E$11,K107=_vst!$E$12,Y107="ne"),1,0)</f>
        <v>0</v>
      </c>
      <c r="AT107" s="85">
        <f t="shared" si="1"/>
        <v>0</v>
      </c>
      <c r="AU107" s="85">
        <f t="shared" si="2"/>
        <v>0</v>
      </c>
      <c r="AV107" s="84">
        <f t="shared" si="3"/>
        <v>0</v>
      </c>
      <c r="AW107" s="84">
        <f t="shared" si="4"/>
        <v>0</v>
      </c>
      <c r="AX107" s="85">
        <f>IF(AND(K107=_vst!$E$8,$E$99=_vst!$D$2,Y107="ano"),1,0)</f>
        <v>0</v>
      </c>
      <c r="AY107" s="85">
        <f>IF(OR(AND(R107=_vst!$B$2,$AV$58=0),AND(R107=_vst!$B$3,$AV$67=0),AND(R107=_vst!$B$4,$AV$84=0),AND(R107=_vst!$B$5,$AV$93=0)),1,0)</f>
        <v>0</v>
      </c>
    </row>
    <row r="108" spans="1:52" ht="13.5" customHeight="1" x14ac:dyDescent="0.2">
      <c r="A108" s="27">
        <v>4</v>
      </c>
      <c r="B108" s="181"/>
      <c r="C108" s="181"/>
      <c r="D108" s="181"/>
      <c r="E108" s="181"/>
      <c r="F108" s="181"/>
      <c r="G108" s="181"/>
      <c r="H108" s="181"/>
      <c r="I108" s="181"/>
      <c r="J108" s="182"/>
      <c r="K108" s="237"/>
      <c r="L108" s="237"/>
      <c r="M108" s="237"/>
      <c r="N108" s="237"/>
      <c r="O108" s="237"/>
      <c r="P108" s="237"/>
      <c r="Q108" s="237"/>
      <c r="R108" s="164"/>
      <c r="S108" s="165"/>
      <c r="T108" s="165"/>
      <c r="U108" s="165"/>
      <c r="V108" s="165"/>
      <c r="W108" s="165"/>
      <c r="X108" s="166"/>
      <c r="Y108" s="167"/>
      <c r="Z108" s="168"/>
      <c r="AA108" s="169"/>
      <c r="AB108" s="170"/>
      <c r="AC108" s="171"/>
      <c r="AD108" s="169"/>
      <c r="AE108" s="170"/>
      <c r="AF108" s="171"/>
      <c r="AG108" s="172" t="str">
        <f t="shared" si="11"/>
        <v/>
      </c>
      <c r="AH108" s="173"/>
      <c r="AI108" s="174"/>
      <c r="AJ108" s="55" t="str">
        <f>IF(AX108=1,_vst!$C$17,IF(AT108=1,_vst!$C$16,IF(AU108=1,_vst!$C$15,IF(AV108=1,_vst!$C$2,IF(AW108=1,_vst!$C$3,IF(AY108=1,_vst!$C$12,""))))))</f>
        <v/>
      </c>
      <c r="AL108" s="91" t="str">
        <f t="shared" si="0"/>
        <v/>
      </c>
      <c r="AM108" s="91">
        <f t="shared" si="5"/>
        <v>0</v>
      </c>
      <c r="AN108" s="91">
        <f t="shared" si="6"/>
        <v>0</v>
      </c>
      <c r="AO108" s="91">
        <f t="shared" si="7"/>
        <v>0</v>
      </c>
      <c r="AP108" s="91">
        <f t="shared" si="8"/>
        <v>0</v>
      </c>
      <c r="AQ108" s="91">
        <f t="shared" si="9"/>
        <v>0</v>
      </c>
      <c r="AR108" s="91">
        <f t="shared" si="10"/>
        <v>0</v>
      </c>
      <c r="AS108" s="86">
        <f>IF(OR(K108=_vst!$E$3,K108=_vst!$E$4,K108=_vst!$E$7,K108=_vst!$E$9,K108=_vst!$E$10,K108=_vst!$E$11,K108=_vst!$E$12,Y108="ne"),1,0)</f>
        <v>0</v>
      </c>
      <c r="AT108" s="85">
        <f t="shared" si="1"/>
        <v>0</v>
      </c>
      <c r="AU108" s="85">
        <f t="shared" si="2"/>
        <v>0</v>
      </c>
      <c r="AV108" s="84">
        <f t="shared" si="3"/>
        <v>0</v>
      </c>
      <c r="AW108" s="84">
        <f t="shared" si="4"/>
        <v>0</v>
      </c>
      <c r="AX108" s="85">
        <f>IF(AND(K108=_vst!$E$8,$E$99=_vst!$D$2,Y108="ano"),1,0)</f>
        <v>0</v>
      </c>
      <c r="AY108" s="85">
        <f>IF(OR(AND(R108=_vst!$B$2,$AV$58=0),AND(R108=_vst!$B$3,$AV$67=0),AND(R108=_vst!$B$4,$AV$84=0),AND(R108=_vst!$B$5,$AV$93=0)),1,0)</f>
        <v>0</v>
      </c>
    </row>
    <row r="109" spans="1:52" ht="13.5" customHeight="1" x14ac:dyDescent="0.2">
      <c r="A109" s="27">
        <v>5</v>
      </c>
      <c r="B109" s="181"/>
      <c r="C109" s="181"/>
      <c r="D109" s="181"/>
      <c r="E109" s="181"/>
      <c r="F109" s="181"/>
      <c r="G109" s="181"/>
      <c r="H109" s="181"/>
      <c r="I109" s="181"/>
      <c r="J109" s="182"/>
      <c r="K109" s="237"/>
      <c r="L109" s="237"/>
      <c r="M109" s="237"/>
      <c r="N109" s="237"/>
      <c r="O109" s="237"/>
      <c r="P109" s="237"/>
      <c r="Q109" s="237"/>
      <c r="R109" s="164"/>
      <c r="S109" s="165"/>
      <c r="T109" s="165"/>
      <c r="U109" s="165"/>
      <c r="V109" s="165"/>
      <c r="W109" s="165"/>
      <c r="X109" s="166"/>
      <c r="Y109" s="167"/>
      <c r="Z109" s="168"/>
      <c r="AA109" s="169"/>
      <c r="AB109" s="170"/>
      <c r="AC109" s="171"/>
      <c r="AD109" s="169"/>
      <c r="AE109" s="170"/>
      <c r="AF109" s="171"/>
      <c r="AG109" s="172" t="str">
        <f t="shared" si="11"/>
        <v/>
      </c>
      <c r="AH109" s="173"/>
      <c r="AI109" s="174"/>
      <c r="AJ109" s="55" t="str">
        <f>IF(AX109=1,_vst!$C$17,IF(AT109=1,_vst!$C$16,IF(AU109=1,_vst!$C$15,IF(AV109=1,_vst!$C$2,IF(AW109=1,_vst!$C$3,IF(AY109=1,_vst!$C$12,""))))))</f>
        <v/>
      </c>
      <c r="AL109" s="91" t="str">
        <f t="shared" si="0"/>
        <v/>
      </c>
      <c r="AM109" s="91">
        <f t="shared" si="5"/>
        <v>0</v>
      </c>
      <c r="AN109" s="91">
        <f t="shared" si="6"/>
        <v>0</v>
      </c>
      <c r="AO109" s="91">
        <f t="shared" si="7"/>
        <v>0</v>
      </c>
      <c r="AP109" s="91">
        <f t="shared" si="8"/>
        <v>0</v>
      </c>
      <c r="AQ109" s="91">
        <f t="shared" si="9"/>
        <v>0</v>
      </c>
      <c r="AR109" s="91">
        <f t="shared" si="10"/>
        <v>0</v>
      </c>
      <c r="AS109" s="86">
        <f>IF(OR(K109=_vst!$E$3,K109=_vst!$E$4,K109=_vst!$E$7,K109=_vst!$E$9,K109=_vst!$E$10,K109=_vst!$E$11,K109=_vst!$E$12,Y109="ne"),1,0)</f>
        <v>0</v>
      </c>
      <c r="AT109" s="85">
        <f t="shared" si="1"/>
        <v>0</v>
      </c>
      <c r="AU109" s="85">
        <f t="shared" si="2"/>
        <v>0</v>
      </c>
      <c r="AV109" s="84">
        <f t="shared" si="3"/>
        <v>0</v>
      </c>
      <c r="AW109" s="84">
        <f t="shared" si="4"/>
        <v>0</v>
      </c>
      <c r="AX109" s="85">
        <f>IF(AND(K109=_vst!$E$8,$E$99=_vst!$D$2,Y109="ano"),1,0)</f>
        <v>0</v>
      </c>
      <c r="AY109" s="85">
        <f>IF(OR(AND(R109=_vst!$B$2,$AV$58=0),AND(R109=_vst!$B$3,$AV$67=0),AND(R109=_vst!$B$4,$AV$84=0),AND(R109=_vst!$B$5,$AV$93=0)),1,0)</f>
        <v>0</v>
      </c>
    </row>
    <row r="110" spans="1:52" ht="13.5" customHeight="1" x14ac:dyDescent="0.2">
      <c r="A110" s="27">
        <v>6</v>
      </c>
      <c r="B110" s="181"/>
      <c r="C110" s="181"/>
      <c r="D110" s="181"/>
      <c r="E110" s="181"/>
      <c r="F110" s="181"/>
      <c r="G110" s="181"/>
      <c r="H110" s="181"/>
      <c r="I110" s="181"/>
      <c r="J110" s="182"/>
      <c r="K110" s="237"/>
      <c r="L110" s="237"/>
      <c r="M110" s="237"/>
      <c r="N110" s="237"/>
      <c r="O110" s="237"/>
      <c r="P110" s="237"/>
      <c r="Q110" s="237"/>
      <c r="R110" s="164"/>
      <c r="S110" s="165"/>
      <c r="T110" s="165"/>
      <c r="U110" s="165"/>
      <c r="V110" s="165"/>
      <c r="W110" s="165"/>
      <c r="X110" s="166"/>
      <c r="Y110" s="167"/>
      <c r="Z110" s="168"/>
      <c r="AA110" s="169"/>
      <c r="AB110" s="170"/>
      <c r="AC110" s="171"/>
      <c r="AD110" s="169"/>
      <c r="AE110" s="170"/>
      <c r="AF110" s="171"/>
      <c r="AG110" s="172" t="str">
        <f t="shared" si="11"/>
        <v/>
      </c>
      <c r="AH110" s="173"/>
      <c r="AI110" s="174"/>
      <c r="AJ110" s="55" t="str">
        <f>IF(AX110=1,_vst!$C$17,IF(AT110=1,_vst!$C$16,IF(AU110=1,_vst!$C$15,IF(AV110=1,_vst!$C$2,IF(AW110=1,_vst!$C$3,IF(AY110=1,_vst!$C$12,""))))))</f>
        <v/>
      </c>
      <c r="AL110" s="91" t="str">
        <f t="shared" si="0"/>
        <v/>
      </c>
      <c r="AM110" s="91">
        <f t="shared" si="5"/>
        <v>0</v>
      </c>
      <c r="AN110" s="91">
        <f t="shared" si="6"/>
        <v>0</v>
      </c>
      <c r="AO110" s="91">
        <f t="shared" si="7"/>
        <v>0</v>
      </c>
      <c r="AP110" s="91">
        <f t="shared" si="8"/>
        <v>0</v>
      </c>
      <c r="AQ110" s="91">
        <f t="shared" si="9"/>
        <v>0</v>
      </c>
      <c r="AR110" s="91">
        <f t="shared" si="10"/>
        <v>0</v>
      </c>
      <c r="AS110" s="86">
        <f>IF(OR(K110=_vst!$E$3,K110=_vst!$E$4,K110=_vst!$E$7,K110=_vst!$E$9,K110=_vst!$E$10,K110=_vst!$E$11,K110=_vst!$E$12,Y110="ne"),1,0)</f>
        <v>0</v>
      </c>
      <c r="AT110" s="85">
        <f t="shared" si="1"/>
        <v>0</v>
      </c>
      <c r="AU110" s="85">
        <f t="shared" si="2"/>
        <v>0</v>
      </c>
      <c r="AV110" s="84">
        <f t="shared" si="3"/>
        <v>0</v>
      </c>
      <c r="AW110" s="84">
        <f t="shared" si="4"/>
        <v>0</v>
      </c>
      <c r="AX110" s="85">
        <f>IF(AND(K110=_vst!$E$8,$E$99=_vst!$D$2,Y110="ano"),1,0)</f>
        <v>0</v>
      </c>
      <c r="AY110" s="85">
        <f>IF(OR(AND(R110=_vst!$B$2,$AV$58=0),AND(R110=_vst!$B$3,$AV$67=0),AND(R110=_vst!$B$4,$AV$84=0),AND(R110=_vst!$B$5,$AV$93=0)),1,0)</f>
        <v>0</v>
      </c>
    </row>
    <row r="111" spans="1:52" ht="13.5" customHeight="1" x14ac:dyDescent="0.2">
      <c r="A111" s="27">
        <v>7</v>
      </c>
      <c r="B111" s="181"/>
      <c r="C111" s="181"/>
      <c r="D111" s="181"/>
      <c r="E111" s="181"/>
      <c r="F111" s="181"/>
      <c r="G111" s="181"/>
      <c r="H111" s="181"/>
      <c r="I111" s="181"/>
      <c r="J111" s="182"/>
      <c r="K111" s="237"/>
      <c r="L111" s="237"/>
      <c r="M111" s="237"/>
      <c r="N111" s="237"/>
      <c r="O111" s="237"/>
      <c r="P111" s="237"/>
      <c r="Q111" s="237"/>
      <c r="R111" s="164"/>
      <c r="S111" s="165"/>
      <c r="T111" s="165"/>
      <c r="U111" s="165"/>
      <c r="V111" s="165"/>
      <c r="W111" s="165"/>
      <c r="X111" s="166"/>
      <c r="Y111" s="167"/>
      <c r="Z111" s="168"/>
      <c r="AA111" s="169"/>
      <c r="AB111" s="170"/>
      <c r="AC111" s="171"/>
      <c r="AD111" s="169"/>
      <c r="AE111" s="170"/>
      <c r="AF111" s="171"/>
      <c r="AG111" s="172" t="str">
        <f t="shared" si="11"/>
        <v/>
      </c>
      <c r="AH111" s="173"/>
      <c r="AI111" s="174"/>
      <c r="AJ111" s="55" t="str">
        <f>IF(AX111=1,_vst!$C$17,IF(AT111=1,_vst!$C$16,IF(AU111=1,_vst!$C$15,IF(AV111=1,_vst!$C$2,IF(AW111=1,_vst!$C$3,IF(AY111=1,_vst!$C$12,""))))))</f>
        <v/>
      </c>
      <c r="AL111" s="91" t="str">
        <f t="shared" si="0"/>
        <v/>
      </c>
      <c r="AM111" s="91">
        <f t="shared" si="5"/>
        <v>0</v>
      </c>
      <c r="AN111" s="91">
        <f t="shared" si="6"/>
        <v>0</v>
      </c>
      <c r="AO111" s="91">
        <f t="shared" si="7"/>
        <v>0</v>
      </c>
      <c r="AP111" s="91">
        <f t="shared" si="8"/>
        <v>0</v>
      </c>
      <c r="AQ111" s="91">
        <f t="shared" si="9"/>
        <v>0</v>
      </c>
      <c r="AR111" s="91">
        <f t="shared" si="10"/>
        <v>0</v>
      </c>
      <c r="AS111" s="86">
        <f>IF(OR(K111=_vst!$E$3,K111=_vst!$E$4,K111=_vst!$E$7,K111=_vst!$E$9,K111=_vst!$E$10,K111=_vst!$E$11,K111=_vst!$E$12,Y111="ne"),1,0)</f>
        <v>0</v>
      </c>
      <c r="AT111" s="85">
        <f t="shared" si="1"/>
        <v>0</v>
      </c>
      <c r="AU111" s="85">
        <f t="shared" si="2"/>
        <v>0</v>
      </c>
      <c r="AV111" s="84">
        <f t="shared" si="3"/>
        <v>0</v>
      </c>
      <c r="AW111" s="84">
        <f t="shared" si="4"/>
        <v>0</v>
      </c>
      <c r="AX111" s="85">
        <f>IF(AND(K111=_vst!$E$8,$E$99=_vst!$D$2,Y111="ano"),1,0)</f>
        <v>0</v>
      </c>
      <c r="AY111" s="85">
        <f>IF(OR(AND(R111=_vst!$B$2,$AV$58=0),AND(R111=_vst!$B$3,$AV$67=0),AND(R111=_vst!$B$4,$AV$84=0),AND(R111=_vst!$B$5,$AV$93=0)),1,0)</f>
        <v>0</v>
      </c>
    </row>
    <row r="112" spans="1:52" ht="13.5" customHeight="1" x14ac:dyDescent="0.2">
      <c r="A112" s="27">
        <v>8</v>
      </c>
      <c r="B112" s="181"/>
      <c r="C112" s="181"/>
      <c r="D112" s="181"/>
      <c r="E112" s="181"/>
      <c r="F112" s="181"/>
      <c r="G112" s="181"/>
      <c r="H112" s="181"/>
      <c r="I112" s="181"/>
      <c r="J112" s="182"/>
      <c r="K112" s="237"/>
      <c r="L112" s="237"/>
      <c r="M112" s="237"/>
      <c r="N112" s="237"/>
      <c r="O112" s="237"/>
      <c r="P112" s="237"/>
      <c r="Q112" s="237"/>
      <c r="R112" s="164"/>
      <c r="S112" s="165"/>
      <c r="T112" s="165"/>
      <c r="U112" s="165"/>
      <c r="V112" s="165"/>
      <c r="W112" s="165"/>
      <c r="X112" s="166"/>
      <c r="Y112" s="167"/>
      <c r="Z112" s="168"/>
      <c r="AA112" s="169"/>
      <c r="AB112" s="170"/>
      <c r="AC112" s="171"/>
      <c r="AD112" s="169"/>
      <c r="AE112" s="170"/>
      <c r="AF112" s="171"/>
      <c r="AG112" s="172" t="str">
        <f t="shared" si="11"/>
        <v/>
      </c>
      <c r="AH112" s="173"/>
      <c r="AI112" s="174"/>
      <c r="AJ112" s="55" t="str">
        <f>IF(AX112=1,_vst!$C$17,IF(AT112=1,_vst!$C$16,IF(AU112=1,_vst!$C$15,IF(AV112=1,_vst!$C$2,IF(AW112=1,_vst!$C$3,IF(AY112=1,_vst!$C$12,""))))))</f>
        <v/>
      </c>
      <c r="AL112" s="91" t="str">
        <f t="shared" si="0"/>
        <v/>
      </c>
      <c r="AM112" s="91">
        <f t="shared" si="5"/>
        <v>0</v>
      </c>
      <c r="AN112" s="91">
        <f t="shared" si="6"/>
        <v>0</v>
      </c>
      <c r="AO112" s="91">
        <f t="shared" si="7"/>
        <v>0</v>
      </c>
      <c r="AP112" s="91">
        <f t="shared" si="8"/>
        <v>0</v>
      </c>
      <c r="AQ112" s="91">
        <f t="shared" si="9"/>
        <v>0</v>
      </c>
      <c r="AR112" s="91">
        <f t="shared" si="10"/>
        <v>0</v>
      </c>
      <c r="AS112" s="86">
        <f>IF(OR(K112=_vst!$E$3,K112=_vst!$E$4,K112=_vst!$E$7,K112=_vst!$E$9,K112=_vst!$E$10,K112=_vst!$E$11,K112=_vst!$E$12,Y112="ne"),1,0)</f>
        <v>0</v>
      </c>
      <c r="AT112" s="85">
        <f t="shared" si="1"/>
        <v>0</v>
      </c>
      <c r="AU112" s="85">
        <f t="shared" si="2"/>
        <v>0</v>
      </c>
      <c r="AV112" s="84">
        <f t="shared" si="3"/>
        <v>0</v>
      </c>
      <c r="AW112" s="84">
        <f t="shared" si="4"/>
        <v>0</v>
      </c>
      <c r="AX112" s="85">
        <f>IF(AND(K112=_vst!$E$8,$E$99=_vst!$D$2,Y112="ano"),1,0)</f>
        <v>0</v>
      </c>
      <c r="AY112" s="85">
        <f>IF(OR(AND(R112=_vst!$B$2,$AV$58=0),AND(R112=_vst!$B$3,$AV$67=0),AND(R112=_vst!$B$4,$AV$84=0),AND(R112=_vst!$B$5,$AV$93=0)),1,0)</f>
        <v>0</v>
      </c>
    </row>
    <row r="113" spans="1:51" ht="13.5" customHeight="1" x14ac:dyDescent="0.2">
      <c r="A113" s="27">
        <v>9</v>
      </c>
      <c r="B113" s="181"/>
      <c r="C113" s="181"/>
      <c r="D113" s="181"/>
      <c r="E113" s="181"/>
      <c r="F113" s="181"/>
      <c r="G113" s="181"/>
      <c r="H113" s="181"/>
      <c r="I113" s="181"/>
      <c r="J113" s="182"/>
      <c r="K113" s="237"/>
      <c r="L113" s="237"/>
      <c r="M113" s="237"/>
      <c r="N113" s="237"/>
      <c r="O113" s="237"/>
      <c r="P113" s="237"/>
      <c r="Q113" s="237"/>
      <c r="R113" s="164"/>
      <c r="S113" s="165"/>
      <c r="T113" s="165"/>
      <c r="U113" s="165"/>
      <c r="V113" s="165"/>
      <c r="W113" s="165"/>
      <c r="X113" s="166"/>
      <c r="Y113" s="167"/>
      <c r="Z113" s="168"/>
      <c r="AA113" s="169"/>
      <c r="AB113" s="170"/>
      <c r="AC113" s="171"/>
      <c r="AD113" s="169"/>
      <c r="AE113" s="170"/>
      <c r="AF113" s="171"/>
      <c r="AG113" s="172" t="str">
        <f t="shared" si="11"/>
        <v/>
      </c>
      <c r="AH113" s="173"/>
      <c r="AI113" s="174"/>
      <c r="AJ113" s="55" t="str">
        <f>IF(AX113=1,_vst!$C$17,IF(AT113=1,_vst!$C$16,IF(AU113=1,_vst!$C$15,IF(AV113=1,_vst!$C$2,IF(AW113=1,_vst!$C$3,IF(AY113=1,_vst!$C$12,""))))))</f>
        <v/>
      </c>
      <c r="AL113" s="91" t="str">
        <f t="shared" si="0"/>
        <v/>
      </c>
      <c r="AM113" s="91">
        <f t="shared" si="5"/>
        <v>0</v>
      </c>
      <c r="AN113" s="91">
        <f t="shared" si="6"/>
        <v>0</v>
      </c>
      <c r="AO113" s="91">
        <f t="shared" si="7"/>
        <v>0</v>
      </c>
      <c r="AP113" s="91">
        <f t="shared" si="8"/>
        <v>0</v>
      </c>
      <c r="AQ113" s="91">
        <f t="shared" si="9"/>
        <v>0</v>
      </c>
      <c r="AR113" s="91">
        <f t="shared" si="10"/>
        <v>0</v>
      </c>
      <c r="AS113" s="86">
        <f>IF(OR(K113=_vst!$E$3,K113=_vst!$E$4,K113=_vst!$E$7,K113=_vst!$E$9,K113=_vst!$E$10,K113=_vst!$E$11,K113=_vst!$E$12,Y113="ne"),1,0)</f>
        <v>0</v>
      </c>
      <c r="AT113" s="85">
        <f t="shared" si="1"/>
        <v>0</v>
      </c>
      <c r="AU113" s="85">
        <f t="shared" si="2"/>
        <v>0</v>
      </c>
      <c r="AV113" s="84">
        <f t="shared" si="3"/>
        <v>0</v>
      </c>
      <c r="AW113" s="84">
        <f t="shared" si="4"/>
        <v>0</v>
      </c>
      <c r="AX113" s="85">
        <f>IF(AND(K113=_vst!$E$8,$E$99=_vst!$D$2,Y113="ano"),1,0)</f>
        <v>0</v>
      </c>
      <c r="AY113" s="85">
        <f>IF(OR(AND(R113=_vst!$B$2,$AV$58=0),AND(R113=_vst!$B$3,$AV$67=0),AND(R113=_vst!$B$4,$AV$84=0),AND(R113=_vst!$B$5,$AV$93=0)),1,0)</f>
        <v>0</v>
      </c>
    </row>
    <row r="114" spans="1:51" ht="13.5" customHeight="1" x14ac:dyDescent="0.2">
      <c r="A114" s="27">
        <v>10</v>
      </c>
      <c r="B114" s="181"/>
      <c r="C114" s="181"/>
      <c r="D114" s="181"/>
      <c r="E114" s="181"/>
      <c r="F114" s="181"/>
      <c r="G114" s="181"/>
      <c r="H114" s="181"/>
      <c r="I114" s="181"/>
      <c r="J114" s="182"/>
      <c r="K114" s="237"/>
      <c r="L114" s="237"/>
      <c r="M114" s="237"/>
      <c r="N114" s="237"/>
      <c r="O114" s="237"/>
      <c r="P114" s="237"/>
      <c r="Q114" s="237"/>
      <c r="R114" s="164"/>
      <c r="S114" s="165"/>
      <c r="T114" s="165"/>
      <c r="U114" s="165"/>
      <c r="V114" s="165"/>
      <c r="W114" s="165"/>
      <c r="X114" s="166"/>
      <c r="Y114" s="167"/>
      <c r="Z114" s="168"/>
      <c r="AA114" s="169"/>
      <c r="AB114" s="170"/>
      <c r="AC114" s="171"/>
      <c r="AD114" s="169"/>
      <c r="AE114" s="170"/>
      <c r="AF114" s="171"/>
      <c r="AG114" s="172" t="str">
        <f t="shared" si="11"/>
        <v/>
      </c>
      <c r="AH114" s="173"/>
      <c r="AI114" s="174"/>
      <c r="AJ114" s="55" t="str">
        <f>IF(AX114=1,_vst!$C$17,IF(AT114=1,_vst!$C$16,IF(AU114=1,_vst!$C$15,IF(AV114=1,_vst!$C$2,IF(AW114=1,_vst!$C$3,IF(AY114=1,_vst!$C$12,""))))))</f>
        <v/>
      </c>
      <c r="AL114" s="91" t="str">
        <f t="shared" si="0"/>
        <v/>
      </c>
      <c r="AM114" s="91">
        <f t="shared" si="5"/>
        <v>0</v>
      </c>
      <c r="AN114" s="91">
        <f t="shared" si="6"/>
        <v>0</v>
      </c>
      <c r="AO114" s="91">
        <f t="shared" si="7"/>
        <v>0</v>
      </c>
      <c r="AP114" s="91">
        <f t="shared" si="8"/>
        <v>0</v>
      </c>
      <c r="AQ114" s="91">
        <f t="shared" si="9"/>
        <v>0</v>
      </c>
      <c r="AR114" s="91">
        <f t="shared" si="10"/>
        <v>0</v>
      </c>
      <c r="AS114" s="86">
        <f>IF(OR(K114=_vst!$E$3,K114=_vst!$E$4,K114=_vst!$E$7,K114=_vst!$E$9,K114=_vst!$E$10,K114=_vst!$E$11,K114=_vst!$E$12,Y114="ne"),1,0)</f>
        <v>0</v>
      </c>
      <c r="AT114" s="85">
        <f t="shared" si="1"/>
        <v>0</v>
      </c>
      <c r="AU114" s="85">
        <f t="shared" si="2"/>
        <v>0</v>
      </c>
      <c r="AV114" s="84">
        <f t="shared" si="3"/>
        <v>0</v>
      </c>
      <c r="AW114" s="84">
        <f t="shared" si="4"/>
        <v>0</v>
      </c>
      <c r="AX114" s="85">
        <f>IF(AND(K114=_vst!$E$8,$E$99=_vst!$D$2,Y114="ano"),1,0)</f>
        <v>0</v>
      </c>
      <c r="AY114" s="85">
        <f>IF(OR(AND(R114=_vst!$B$2,$AV$58=0),AND(R114=_vst!$B$3,$AV$67=0),AND(R114=_vst!$B$4,$AV$84=0),AND(R114=_vst!$B$5,$AV$93=0)),1,0)</f>
        <v>0</v>
      </c>
    </row>
    <row r="115" spans="1:51" ht="13.5" customHeight="1" x14ac:dyDescent="0.2">
      <c r="A115" s="27">
        <v>11</v>
      </c>
      <c r="B115" s="181"/>
      <c r="C115" s="181"/>
      <c r="D115" s="181"/>
      <c r="E115" s="181"/>
      <c r="F115" s="181"/>
      <c r="G115" s="181"/>
      <c r="H115" s="181"/>
      <c r="I115" s="181"/>
      <c r="J115" s="182"/>
      <c r="K115" s="237"/>
      <c r="L115" s="237"/>
      <c r="M115" s="237"/>
      <c r="N115" s="237"/>
      <c r="O115" s="237"/>
      <c r="P115" s="237"/>
      <c r="Q115" s="237"/>
      <c r="R115" s="164"/>
      <c r="S115" s="165"/>
      <c r="T115" s="165"/>
      <c r="U115" s="165"/>
      <c r="V115" s="165"/>
      <c r="W115" s="165"/>
      <c r="X115" s="166"/>
      <c r="Y115" s="167"/>
      <c r="Z115" s="168"/>
      <c r="AA115" s="169"/>
      <c r="AB115" s="170"/>
      <c r="AC115" s="171"/>
      <c r="AD115" s="169"/>
      <c r="AE115" s="170"/>
      <c r="AF115" s="171"/>
      <c r="AG115" s="172" t="str">
        <f t="shared" si="11"/>
        <v/>
      </c>
      <c r="AH115" s="173"/>
      <c r="AI115" s="174"/>
      <c r="AJ115" s="55" t="str">
        <f>IF(AX115=1,_vst!$C$17,IF(AT115=1,_vst!$C$16,IF(AU115=1,_vst!$C$15,IF(AV115=1,_vst!$C$2,IF(AW115=1,_vst!$C$3,IF(AY115=1,_vst!$C$12,""))))))</f>
        <v/>
      </c>
      <c r="AL115" s="91" t="str">
        <f t="shared" si="0"/>
        <v/>
      </c>
      <c r="AM115" s="91">
        <f t="shared" si="5"/>
        <v>0</v>
      </c>
      <c r="AN115" s="91">
        <f t="shared" si="6"/>
        <v>0</v>
      </c>
      <c r="AO115" s="91">
        <f t="shared" si="7"/>
        <v>0</v>
      </c>
      <c r="AP115" s="91">
        <f t="shared" si="8"/>
        <v>0</v>
      </c>
      <c r="AQ115" s="91">
        <f t="shared" si="9"/>
        <v>0</v>
      </c>
      <c r="AR115" s="91">
        <f t="shared" si="10"/>
        <v>0</v>
      </c>
      <c r="AS115" s="86">
        <f>IF(OR(K115=_vst!$E$3,K115=_vst!$E$4,K115=_vst!$E$7,K115=_vst!$E$9,K115=_vst!$E$10,K115=_vst!$E$11,K115=_vst!$E$12,Y115="ne"),1,0)</f>
        <v>0</v>
      </c>
      <c r="AT115" s="85">
        <f t="shared" si="1"/>
        <v>0</v>
      </c>
      <c r="AU115" s="85">
        <f t="shared" si="2"/>
        <v>0</v>
      </c>
      <c r="AV115" s="84">
        <f t="shared" si="3"/>
        <v>0</v>
      </c>
      <c r="AW115" s="84">
        <f t="shared" si="4"/>
        <v>0</v>
      </c>
      <c r="AX115" s="85">
        <f>IF(AND(K115=_vst!$E$8,$E$99=_vst!$D$2,Y115="ano"),1,0)</f>
        <v>0</v>
      </c>
      <c r="AY115" s="85">
        <f>IF(OR(AND(R115=_vst!$B$2,$AV$58=0),AND(R115=_vst!$B$3,$AV$67=0),AND(R115=_vst!$B$4,$AV$84=0),AND(R115=_vst!$B$5,$AV$93=0)),1,0)</f>
        <v>0</v>
      </c>
    </row>
    <row r="116" spans="1:51" ht="13.5" customHeight="1" x14ac:dyDescent="0.2">
      <c r="A116" s="27">
        <v>12</v>
      </c>
      <c r="B116" s="181"/>
      <c r="C116" s="181"/>
      <c r="D116" s="181"/>
      <c r="E116" s="181"/>
      <c r="F116" s="181"/>
      <c r="G116" s="181"/>
      <c r="H116" s="181"/>
      <c r="I116" s="181"/>
      <c r="J116" s="182"/>
      <c r="K116" s="237"/>
      <c r="L116" s="237"/>
      <c r="M116" s="237"/>
      <c r="N116" s="237"/>
      <c r="O116" s="237"/>
      <c r="P116" s="237"/>
      <c r="Q116" s="237"/>
      <c r="R116" s="164"/>
      <c r="S116" s="165"/>
      <c r="T116" s="165"/>
      <c r="U116" s="165"/>
      <c r="V116" s="165"/>
      <c r="W116" s="165"/>
      <c r="X116" s="166"/>
      <c r="Y116" s="167"/>
      <c r="Z116" s="168"/>
      <c r="AA116" s="169"/>
      <c r="AB116" s="170"/>
      <c r="AC116" s="171"/>
      <c r="AD116" s="169"/>
      <c r="AE116" s="170"/>
      <c r="AF116" s="171"/>
      <c r="AG116" s="172" t="str">
        <f t="shared" si="11"/>
        <v/>
      </c>
      <c r="AH116" s="173"/>
      <c r="AI116" s="174"/>
      <c r="AJ116" s="55" t="str">
        <f>IF(AX116=1,_vst!$C$17,IF(AT116=1,_vst!$C$16,IF(AU116=1,_vst!$C$15,IF(AV116=1,_vst!$C$2,IF(AW116=1,_vst!$C$3,IF(AY116=1,_vst!$C$12,""))))))</f>
        <v/>
      </c>
      <c r="AL116" s="91" t="str">
        <f t="shared" si="0"/>
        <v/>
      </c>
      <c r="AM116" s="91">
        <f t="shared" si="5"/>
        <v>0</v>
      </c>
      <c r="AN116" s="91">
        <f t="shared" si="6"/>
        <v>0</v>
      </c>
      <c r="AO116" s="91">
        <f t="shared" si="7"/>
        <v>0</v>
      </c>
      <c r="AP116" s="91">
        <f t="shared" si="8"/>
        <v>0</v>
      </c>
      <c r="AQ116" s="91">
        <f t="shared" si="9"/>
        <v>0</v>
      </c>
      <c r="AR116" s="91">
        <f t="shared" si="10"/>
        <v>0</v>
      </c>
      <c r="AS116" s="86">
        <f>IF(OR(K116=_vst!$E$3,K116=_vst!$E$4,K116=_vst!$E$7,K116=_vst!$E$9,K116=_vst!$E$10,K116=_vst!$E$11,K116=_vst!$E$12,Y116="ne"),1,0)</f>
        <v>0</v>
      </c>
      <c r="AT116" s="85">
        <f t="shared" si="1"/>
        <v>0</v>
      </c>
      <c r="AU116" s="85">
        <f t="shared" si="2"/>
        <v>0</v>
      </c>
      <c r="AV116" s="84">
        <f t="shared" si="3"/>
        <v>0</v>
      </c>
      <c r="AW116" s="84">
        <f t="shared" si="4"/>
        <v>0</v>
      </c>
      <c r="AX116" s="85">
        <f>IF(AND(K116=_vst!$E$8,$E$99=_vst!$D$2,Y116="ano"),1,0)</f>
        <v>0</v>
      </c>
      <c r="AY116" s="85">
        <f>IF(OR(AND(R116=_vst!$B$2,$AV$58=0),AND(R116=_vst!$B$3,$AV$67=0),AND(R116=_vst!$B$4,$AV$84=0),AND(R116=_vst!$B$5,$AV$93=0)),1,0)</f>
        <v>0</v>
      </c>
    </row>
    <row r="117" spans="1:51" ht="13.5" customHeight="1" x14ac:dyDescent="0.2">
      <c r="A117" s="27">
        <v>13</v>
      </c>
      <c r="B117" s="181"/>
      <c r="C117" s="181"/>
      <c r="D117" s="181"/>
      <c r="E117" s="181"/>
      <c r="F117" s="181"/>
      <c r="G117" s="181"/>
      <c r="H117" s="181"/>
      <c r="I117" s="181"/>
      <c r="J117" s="182"/>
      <c r="K117" s="237"/>
      <c r="L117" s="237"/>
      <c r="M117" s="237"/>
      <c r="N117" s="237"/>
      <c r="O117" s="237"/>
      <c r="P117" s="237"/>
      <c r="Q117" s="237"/>
      <c r="R117" s="164"/>
      <c r="S117" s="165"/>
      <c r="T117" s="165"/>
      <c r="U117" s="165"/>
      <c r="V117" s="165"/>
      <c r="W117" s="165"/>
      <c r="X117" s="166"/>
      <c r="Y117" s="167"/>
      <c r="Z117" s="168"/>
      <c r="AA117" s="169"/>
      <c r="AB117" s="170"/>
      <c r="AC117" s="171"/>
      <c r="AD117" s="169"/>
      <c r="AE117" s="170"/>
      <c r="AF117" s="171"/>
      <c r="AG117" s="172" t="str">
        <f t="shared" si="11"/>
        <v/>
      </c>
      <c r="AH117" s="173"/>
      <c r="AI117" s="174"/>
      <c r="AJ117" s="55" t="str">
        <f>IF(AX117=1,_vst!$C$17,IF(AT117=1,_vst!$C$16,IF(AU117=1,_vst!$C$15,IF(AV117=1,_vst!$C$2,IF(AW117=1,_vst!$C$3,IF(AY117=1,_vst!$C$12,""))))))</f>
        <v/>
      </c>
      <c r="AL117" s="91" t="str">
        <f t="shared" si="0"/>
        <v/>
      </c>
      <c r="AM117" s="91">
        <f t="shared" si="5"/>
        <v>0</v>
      </c>
      <c r="AN117" s="91">
        <f t="shared" si="6"/>
        <v>0</v>
      </c>
      <c r="AO117" s="91">
        <f t="shared" si="7"/>
        <v>0</v>
      </c>
      <c r="AP117" s="91">
        <f t="shared" si="8"/>
        <v>0</v>
      </c>
      <c r="AQ117" s="91">
        <f t="shared" si="9"/>
        <v>0</v>
      </c>
      <c r="AR117" s="91">
        <f t="shared" si="10"/>
        <v>0</v>
      </c>
      <c r="AS117" s="86">
        <f>IF(OR(K117=_vst!$E$3,K117=_vst!$E$4,K117=_vst!$E$7,K117=_vst!$E$9,K117=_vst!$E$10,K117=_vst!$E$11,K117=_vst!$E$12,Y117="ne"),1,0)</f>
        <v>0</v>
      </c>
      <c r="AT117" s="85">
        <f t="shared" si="1"/>
        <v>0</v>
      </c>
      <c r="AU117" s="85">
        <f t="shared" si="2"/>
        <v>0</v>
      </c>
      <c r="AV117" s="84">
        <f t="shared" si="3"/>
        <v>0</v>
      </c>
      <c r="AW117" s="84">
        <f t="shared" si="4"/>
        <v>0</v>
      </c>
      <c r="AX117" s="85">
        <f>IF(AND(K117=_vst!$E$8,$E$99=_vst!$D$2,Y117="ano"),1,0)</f>
        <v>0</v>
      </c>
      <c r="AY117" s="85">
        <f>IF(OR(AND(R117=_vst!$B$2,$AV$58=0),AND(R117=_vst!$B$3,$AV$67=0),AND(R117=_vst!$B$4,$AV$84=0),AND(R117=_vst!$B$5,$AV$93=0)),1,0)</f>
        <v>0</v>
      </c>
    </row>
    <row r="118" spans="1:51" ht="13.5" customHeight="1" x14ac:dyDescent="0.2">
      <c r="A118" s="27">
        <v>14</v>
      </c>
      <c r="B118" s="181"/>
      <c r="C118" s="181"/>
      <c r="D118" s="181"/>
      <c r="E118" s="181"/>
      <c r="F118" s="181"/>
      <c r="G118" s="181"/>
      <c r="H118" s="181"/>
      <c r="I118" s="181"/>
      <c r="J118" s="182"/>
      <c r="K118" s="237"/>
      <c r="L118" s="237"/>
      <c r="M118" s="237"/>
      <c r="N118" s="237"/>
      <c r="O118" s="237"/>
      <c r="P118" s="237"/>
      <c r="Q118" s="237"/>
      <c r="R118" s="164"/>
      <c r="S118" s="165"/>
      <c r="T118" s="165"/>
      <c r="U118" s="165"/>
      <c r="V118" s="165"/>
      <c r="W118" s="165"/>
      <c r="X118" s="166"/>
      <c r="Y118" s="167"/>
      <c r="Z118" s="168"/>
      <c r="AA118" s="169"/>
      <c r="AB118" s="170"/>
      <c r="AC118" s="171"/>
      <c r="AD118" s="169"/>
      <c r="AE118" s="170"/>
      <c r="AF118" s="171"/>
      <c r="AG118" s="172" t="str">
        <f t="shared" si="11"/>
        <v/>
      </c>
      <c r="AH118" s="173"/>
      <c r="AI118" s="174"/>
      <c r="AJ118" s="55" t="str">
        <f>IF(AX118=1,_vst!$C$17,IF(AT118=1,_vst!$C$16,IF(AU118=1,_vst!$C$15,IF(AV118=1,_vst!$C$2,IF(AW118=1,_vst!$C$3,IF(AY118=1,_vst!$C$12,""))))))</f>
        <v/>
      </c>
      <c r="AL118" s="91" t="str">
        <f t="shared" si="0"/>
        <v/>
      </c>
      <c r="AM118" s="91">
        <f t="shared" si="5"/>
        <v>0</v>
      </c>
      <c r="AN118" s="91">
        <f t="shared" si="6"/>
        <v>0</v>
      </c>
      <c r="AO118" s="91">
        <f t="shared" si="7"/>
        <v>0</v>
      </c>
      <c r="AP118" s="91">
        <f t="shared" si="8"/>
        <v>0</v>
      </c>
      <c r="AQ118" s="91">
        <f t="shared" si="9"/>
        <v>0</v>
      </c>
      <c r="AR118" s="91">
        <f t="shared" si="10"/>
        <v>0</v>
      </c>
      <c r="AS118" s="86">
        <f>IF(OR(K118=_vst!$E$3,K118=_vst!$E$4,K118=_vst!$E$7,K118=_vst!$E$9,K118=_vst!$E$10,K118=_vst!$E$11,K118=_vst!$E$12,Y118="ne"),1,0)</f>
        <v>0</v>
      </c>
      <c r="AT118" s="85">
        <f t="shared" si="1"/>
        <v>0</v>
      </c>
      <c r="AU118" s="85">
        <f t="shared" si="2"/>
        <v>0</v>
      </c>
      <c r="AV118" s="84">
        <f t="shared" si="3"/>
        <v>0</v>
      </c>
      <c r="AW118" s="84">
        <f t="shared" si="4"/>
        <v>0</v>
      </c>
      <c r="AX118" s="85">
        <f>IF(AND(K118=_vst!$E$8,$E$99=_vst!$D$2,Y118="ano"),1,0)</f>
        <v>0</v>
      </c>
      <c r="AY118" s="85">
        <f>IF(OR(AND(R118=_vst!$B$2,$AV$58=0),AND(R118=_vst!$B$3,$AV$67=0),AND(R118=_vst!$B$4,$AV$84=0),AND(R118=_vst!$B$5,$AV$93=0)),1,0)</f>
        <v>0</v>
      </c>
    </row>
    <row r="119" spans="1:51" ht="13.5" customHeight="1" x14ac:dyDescent="0.2">
      <c r="A119" s="27">
        <v>15</v>
      </c>
      <c r="B119" s="181"/>
      <c r="C119" s="181"/>
      <c r="D119" s="181"/>
      <c r="E119" s="181"/>
      <c r="F119" s="181"/>
      <c r="G119" s="181"/>
      <c r="H119" s="181"/>
      <c r="I119" s="181"/>
      <c r="J119" s="182"/>
      <c r="K119" s="237"/>
      <c r="L119" s="237"/>
      <c r="M119" s="237"/>
      <c r="N119" s="237"/>
      <c r="O119" s="237"/>
      <c r="P119" s="237"/>
      <c r="Q119" s="237"/>
      <c r="R119" s="164"/>
      <c r="S119" s="165"/>
      <c r="T119" s="165"/>
      <c r="U119" s="165"/>
      <c r="V119" s="165"/>
      <c r="W119" s="165"/>
      <c r="X119" s="166"/>
      <c r="Y119" s="167"/>
      <c r="Z119" s="168"/>
      <c r="AA119" s="169"/>
      <c r="AB119" s="170"/>
      <c r="AC119" s="171"/>
      <c r="AD119" s="169"/>
      <c r="AE119" s="170"/>
      <c r="AF119" s="171"/>
      <c r="AG119" s="172" t="str">
        <f t="shared" si="11"/>
        <v/>
      </c>
      <c r="AH119" s="173"/>
      <c r="AI119" s="174"/>
      <c r="AJ119" s="55" t="str">
        <f>IF(AX119=1,_vst!$C$17,IF(AT119=1,_vst!$C$16,IF(AU119=1,_vst!$C$15,IF(AV119=1,_vst!$C$2,IF(AW119=1,_vst!$C$3,IF(AY119=1,_vst!$C$12,""))))))</f>
        <v/>
      </c>
      <c r="AL119" s="91" t="str">
        <f t="shared" si="0"/>
        <v/>
      </c>
      <c r="AM119" s="91">
        <f t="shared" si="5"/>
        <v>0</v>
      </c>
      <c r="AN119" s="91">
        <f t="shared" si="6"/>
        <v>0</v>
      </c>
      <c r="AO119" s="91">
        <f t="shared" si="7"/>
        <v>0</v>
      </c>
      <c r="AP119" s="91">
        <f t="shared" si="8"/>
        <v>0</v>
      </c>
      <c r="AQ119" s="91">
        <f t="shared" si="9"/>
        <v>0</v>
      </c>
      <c r="AR119" s="91">
        <f t="shared" si="10"/>
        <v>0</v>
      </c>
      <c r="AS119" s="86">
        <f>IF(OR(K119=_vst!$E$3,K119=_vst!$E$4,K119=_vst!$E$7,K119=_vst!$E$9,K119=_vst!$E$10,K119=_vst!$E$11,K119=_vst!$E$12,Y119="ne"),1,0)</f>
        <v>0</v>
      </c>
      <c r="AT119" s="85">
        <f t="shared" si="1"/>
        <v>0</v>
      </c>
      <c r="AU119" s="85">
        <f t="shared" si="2"/>
        <v>0</v>
      </c>
      <c r="AV119" s="84">
        <f t="shared" si="3"/>
        <v>0</v>
      </c>
      <c r="AW119" s="84">
        <f t="shared" si="4"/>
        <v>0</v>
      </c>
      <c r="AX119" s="85">
        <f>IF(AND(K119=_vst!$E$8,$E$99=_vst!$D$2,Y119="ano"),1,0)</f>
        <v>0</v>
      </c>
      <c r="AY119" s="85">
        <f>IF(OR(AND(R119=_vst!$B$2,$AV$58=0),AND(R119=_vst!$B$3,$AV$67=0),AND(R119=_vst!$B$4,$AV$84=0),AND(R119=_vst!$B$5,$AV$93=0)),1,0)</f>
        <v>0</v>
      </c>
    </row>
    <row r="120" spans="1:51" ht="13.5" customHeight="1" x14ac:dyDescent="0.2">
      <c r="A120" s="27">
        <v>16</v>
      </c>
      <c r="B120" s="181"/>
      <c r="C120" s="181"/>
      <c r="D120" s="181"/>
      <c r="E120" s="181"/>
      <c r="F120" s="181"/>
      <c r="G120" s="181"/>
      <c r="H120" s="181"/>
      <c r="I120" s="181"/>
      <c r="J120" s="182"/>
      <c r="K120" s="237"/>
      <c r="L120" s="237"/>
      <c r="M120" s="237"/>
      <c r="N120" s="237"/>
      <c r="O120" s="237"/>
      <c r="P120" s="237"/>
      <c r="Q120" s="237"/>
      <c r="R120" s="164"/>
      <c r="S120" s="165"/>
      <c r="T120" s="165"/>
      <c r="U120" s="165"/>
      <c r="V120" s="165"/>
      <c r="W120" s="165"/>
      <c r="X120" s="166"/>
      <c r="Y120" s="167"/>
      <c r="Z120" s="168"/>
      <c r="AA120" s="169"/>
      <c r="AB120" s="170"/>
      <c r="AC120" s="171"/>
      <c r="AD120" s="169"/>
      <c r="AE120" s="170"/>
      <c r="AF120" s="171"/>
      <c r="AG120" s="172" t="str">
        <f t="shared" si="11"/>
        <v/>
      </c>
      <c r="AH120" s="173"/>
      <c r="AI120" s="174"/>
      <c r="AJ120" s="55" t="str">
        <f>IF(AX120=1,_vst!$C$17,IF(AT120=1,_vst!$C$16,IF(AU120=1,_vst!$C$15,IF(AV120=1,_vst!$C$2,IF(AW120=1,_vst!$C$3,IF(AY120=1,_vst!$C$12,""))))))</f>
        <v/>
      </c>
      <c r="AL120" s="91" t="str">
        <f t="shared" si="0"/>
        <v/>
      </c>
      <c r="AM120" s="91">
        <f t="shared" si="5"/>
        <v>0</v>
      </c>
      <c r="AN120" s="91">
        <f t="shared" si="6"/>
        <v>0</v>
      </c>
      <c r="AO120" s="91">
        <f t="shared" si="7"/>
        <v>0</v>
      </c>
      <c r="AP120" s="91">
        <f t="shared" si="8"/>
        <v>0</v>
      </c>
      <c r="AQ120" s="91">
        <f t="shared" si="9"/>
        <v>0</v>
      </c>
      <c r="AR120" s="91">
        <f t="shared" si="10"/>
        <v>0</v>
      </c>
      <c r="AS120" s="86">
        <f>IF(OR(K120=_vst!$E$3,K120=_vst!$E$4,K120=_vst!$E$7,K120=_vst!$E$9,K120=_vst!$E$10,K120=_vst!$E$11,K120=_vst!$E$12,Y120="ne"),1,0)</f>
        <v>0</v>
      </c>
      <c r="AT120" s="85">
        <f t="shared" si="1"/>
        <v>0</v>
      </c>
      <c r="AU120" s="85">
        <f t="shared" si="2"/>
        <v>0</v>
      </c>
      <c r="AV120" s="84">
        <f t="shared" si="3"/>
        <v>0</v>
      </c>
      <c r="AW120" s="84">
        <f t="shared" si="4"/>
        <v>0</v>
      </c>
      <c r="AX120" s="85">
        <f>IF(AND(K120=_vst!$E$8,$E$99=_vst!$D$2,Y120="ano"),1,0)</f>
        <v>0</v>
      </c>
      <c r="AY120" s="85">
        <f>IF(OR(AND(R120=_vst!$B$2,$AV$58=0),AND(R120=_vst!$B$3,$AV$67=0),AND(R120=_vst!$B$4,$AV$84=0),AND(R120=_vst!$B$5,$AV$93=0)),1,0)</f>
        <v>0</v>
      </c>
    </row>
    <row r="121" spans="1:51" ht="13.5" customHeight="1" x14ac:dyDescent="0.2">
      <c r="A121" s="27">
        <v>17</v>
      </c>
      <c r="B121" s="181"/>
      <c r="C121" s="181"/>
      <c r="D121" s="181"/>
      <c r="E121" s="181"/>
      <c r="F121" s="181"/>
      <c r="G121" s="181"/>
      <c r="H121" s="181"/>
      <c r="I121" s="181"/>
      <c r="J121" s="182"/>
      <c r="K121" s="237"/>
      <c r="L121" s="237"/>
      <c r="M121" s="237"/>
      <c r="N121" s="237"/>
      <c r="O121" s="237"/>
      <c r="P121" s="237"/>
      <c r="Q121" s="237"/>
      <c r="R121" s="164"/>
      <c r="S121" s="165"/>
      <c r="T121" s="165"/>
      <c r="U121" s="165"/>
      <c r="V121" s="165"/>
      <c r="W121" s="165"/>
      <c r="X121" s="166"/>
      <c r="Y121" s="167"/>
      <c r="Z121" s="168"/>
      <c r="AA121" s="169"/>
      <c r="AB121" s="170"/>
      <c r="AC121" s="171"/>
      <c r="AD121" s="169"/>
      <c r="AE121" s="170"/>
      <c r="AF121" s="171"/>
      <c r="AG121" s="172" t="str">
        <f t="shared" si="11"/>
        <v/>
      </c>
      <c r="AH121" s="173"/>
      <c r="AI121" s="174"/>
      <c r="AJ121" s="55" t="str">
        <f>IF(AX121=1,_vst!$C$17,IF(AT121=1,_vst!$C$16,IF(AU121=1,_vst!$C$15,IF(AV121=1,_vst!$C$2,IF(AW121=1,_vst!$C$3,IF(AY121=1,_vst!$C$12,""))))))</f>
        <v/>
      </c>
      <c r="AL121" s="91" t="str">
        <f t="shared" si="0"/>
        <v/>
      </c>
      <c r="AM121" s="91">
        <f t="shared" si="5"/>
        <v>0</v>
      </c>
      <c r="AN121" s="91">
        <f t="shared" si="6"/>
        <v>0</v>
      </c>
      <c r="AO121" s="91">
        <f t="shared" si="7"/>
        <v>0</v>
      </c>
      <c r="AP121" s="91">
        <f t="shared" si="8"/>
        <v>0</v>
      </c>
      <c r="AQ121" s="91">
        <f t="shared" si="9"/>
        <v>0</v>
      </c>
      <c r="AR121" s="91">
        <f t="shared" si="10"/>
        <v>0</v>
      </c>
      <c r="AS121" s="86">
        <f>IF(OR(K121=_vst!$E$3,K121=_vst!$E$4,K121=_vst!$E$7,K121=_vst!$E$9,K121=_vst!$E$10,K121=_vst!$E$11,K121=_vst!$E$12,Y121="ne"),1,0)</f>
        <v>0</v>
      </c>
      <c r="AT121" s="85">
        <f t="shared" si="1"/>
        <v>0</v>
      </c>
      <c r="AU121" s="85">
        <f t="shared" si="2"/>
        <v>0</v>
      </c>
      <c r="AV121" s="84">
        <f t="shared" si="3"/>
        <v>0</v>
      </c>
      <c r="AW121" s="84">
        <f t="shared" si="4"/>
        <v>0</v>
      </c>
      <c r="AX121" s="85">
        <f>IF(AND(K121=_vst!$E$8,$E$99=_vst!$D$2,Y121="ano"),1,0)</f>
        <v>0</v>
      </c>
      <c r="AY121" s="85">
        <f>IF(OR(AND(R121=_vst!$B$2,$AV$58=0),AND(R121=_vst!$B$3,$AV$67=0),AND(R121=_vst!$B$4,$AV$84=0),AND(R121=_vst!$B$5,$AV$93=0)),1,0)</f>
        <v>0</v>
      </c>
    </row>
    <row r="122" spans="1:51" ht="13.5" customHeight="1" x14ac:dyDescent="0.2">
      <c r="A122" s="27">
        <v>18</v>
      </c>
      <c r="B122" s="181"/>
      <c r="C122" s="181"/>
      <c r="D122" s="181"/>
      <c r="E122" s="181"/>
      <c r="F122" s="181"/>
      <c r="G122" s="181"/>
      <c r="H122" s="181"/>
      <c r="I122" s="181"/>
      <c r="J122" s="182"/>
      <c r="K122" s="237"/>
      <c r="L122" s="237"/>
      <c r="M122" s="237"/>
      <c r="N122" s="237"/>
      <c r="O122" s="237"/>
      <c r="P122" s="237"/>
      <c r="Q122" s="237"/>
      <c r="R122" s="164"/>
      <c r="S122" s="165"/>
      <c r="T122" s="165"/>
      <c r="U122" s="165"/>
      <c r="V122" s="165"/>
      <c r="W122" s="165"/>
      <c r="X122" s="166"/>
      <c r="Y122" s="167"/>
      <c r="Z122" s="168"/>
      <c r="AA122" s="169"/>
      <c r="AB122" s="170"/>
      <c r="AC122" s="171"/>
      <c r="AD122" s="169"/>
      <c r="AE122" s="170"/>
      <c r="AF122" s="171"/>
      <c r="AG122" s="172" t="str">
        <f t="shared" si="11"/>
        <v/>
      </c>
      <c r="AH122" s="173"/>
      <c r="AI122" s="174"/>
      <c r="AJ122" s="55" t="str">
        <f>IF(AX122=1,_vst!$C$17,IF(AT122=1,_vst!$C$16,IF(AU122=1,_vst!$C$15,IF(AV122=1,_vst!$C$2,IF(AW122=1,_vst!$C$3,IF(AY122=1,_vst!$C$12,""))))))</f>
        <v/>
      </c>
      <c r="AL122" s="91" t="str">
        <f t="shared" si="0"/>
        <v/>
      </c>
      <c r="AM122" s="91">
        <f t="shared" si="5"/>
        <v>0</v>
      </c>
      <c r="AN122" s="91">
        <f t="shared" si="6"/>
        <v>0</v>
      </c>
      <c r="AO122" s="91">
        <f t="shared" si="7"/>
        <v>0</v>
      </c>
      <c r="AP122" s="91">
        <f t="shared" si="8"/>
        <v>0</v>
      </c>
      <c r="AQ122" s="91">
        <f t="shared" si="9"/>
        <v>0</v>
      </c>
      <c r="AR122" s="91">
        <f t="shared" si="10"/>
        <v>0</v>
      </c>
      <c r="AS122" s="86">
        <f>IF(OR(K122=_vst!$E$3,K122=_vst!$E$4,K122=_vst!$E$7,K122=_vst!$E$9,K122=_vst!$E$10,K122=_vst!$E$11,K122=_vst!$E$12,Y122="ne"),1,0)</f>
        <v>0</v>
      </c>
      <c r="AT122" s="85">
        <f t="shared" si="1"/>
        <v>0</v>
      </c>
      <c r="AU122" s="85">
        <f t="shared" si="2"/>
        <v>0</v>
      </c>
      <c r="AV122" s="84">
        <f t="shared" si="3"/>
        <v>0</v>
      </c>
      <c r="AW122" s="84">
        <f t="shared" si="4"/>
        <v>0</v>
      </c>
      <c r="AX122" s="85">
        <f>IF(AND(K122=_vst!$E$8,$E$99=_vst!$D$2,Y122="ano"),1,0)</f>
        <v>0</v>
      </c>
      <c r="AY122" s="85">
        <f>IF(OR(AND(R122=_vst!$B$2,$AV$58=0),AND(R122=_vst!$B$3,$AV$67=0),AND(R122=_vst!$B$4,$AV$84=0),AND(R122=_vst!$B$5,$AV$93=0)),1,0)</f>
        <v>0</v>
      </c>
    </row>
    <row r="123" spans="1:51" ht="13.5" customHeight="1" x14ac:dyDescent="0.2">
      <c r="A123" s="27">
        <v>19</v>
      </c>
      <c r="B123" s="181"/>
      <c r="C123" s="181"/>
      <c r="D123" s="181"/>
      <c r="E123" s="181"/>
      <c r="F123" s="181"/>
      <c r="G123" s="181"/>
      <c r="H123" s="181"/>
      <c r="I123" s="181"/>
      <c r="J123" s="182"/>
      <c r="K123" s="237"/>
      <c r="L123" s="237"/>
      <c r="M123" s="237"/>
      <c r="N123" s="237"/>
      <c r="O123" s="237"/>
      <c r="P123" s="237"/>
      <c r="Q123" s="237"/>
      <c r="R123" s="164"/>
      <c r="S123" s="165"/>
      <c r="T123" s="165"/>
      <c r="U123" s="165"/>
      <c r="V123" s="165"/>
      <c r="W123" s="165"/>
      <c r="X123" s="166"/>
      <c r="Y123" s="167"/>
      <c r="Z123" s="168"/>
      <c r="AA123" s="169"/>
      <c r="AB123" s="170"/>
      <c r="AC123" s="171"/>
      <c r="AD123" s="169"/>
      <c r="AE123" s="170"/>
      <c r="AF123" s="171"/>
      <c r="AG123" s="172" t="str">
        <f t="shared" si="11"/>
        <v/>
      </c>
      <c r="AH123" s="173"/>
      <c r="AI123" s="174"/>
      <c r="AJ123" s="55" t="str">
        <f>IF(AX123=1,_vst!$C$17,IF(AT123=1,_vst!$C$16,IF(AU123=1,_vst!$C$15,IF(AV123=1,_vst!$C$2,IF(AW123=1,_vst!$C$3,IF(AY123=1,_vst!$C$12,""))))))</f>
        <v/>
      </c>
      <c r="AL123" s="91" t="str">
        <f t="shared" si="0"/>
        <v/>
      </c>
      <c r="AM123" s="91">
        <f t="shared" si="5"/>
        <v>0</v>
      </c>
      <c r="AN123" s="91">
        <f t="shared" si="6"/>
        <v>0</v>
      </c>
      <c r="AO123" s="91">
        <f t="shared" si="7"/>
        <v>0</v>
      </c>
      <c r="AP123" s="91">
        <f t="shared" si="8"/>
        <v>0</v>
      </c>
      <c r="AQ123" s="91">
        <f t="shared" si="9"/>
        <v>0</v>
      </c>
      <c r="AR123" s="91">
        <f t="shared" si="10"/>
        <v>0</v>
      </c>
      <c r="AS123" s="86">
        <f>IF(OR(K123=_vst!$E$3,K123=_vst!$E$4,K123=_vst!$E$7,K123=_vst!$E$9,K123=_vst!$E$10,K123=_vst!$E$11,K123=_vst!$E$12,Y123="ne"),1,0)</f>
        <v>0</v>
      </c>
      <c r="AT123" s="85">
        <f t="shared" si="1"/>
        <v>0</v>
      </c>
      <c r="AU123" s="85">
        <f t="shared" si="2"/>
        <v>0</v>
      </c>
      <c r="AV123" s="84">
        <f t="shared" si="3"/>
        <v>0</v>
      </c>
      <c r="AW123" s="84">
        <f t="shared" si="4"/>
        <v>0</v>
      </c>
      <c r="AX123" s="85">
        <f>IF(AND(K123=_vst!$E$8,$E$99=_vst!$D$2,Y123="ano"),1,0)</f>
        <v>0</v>
      </c>
      <c r="AY123" s="85">
        <f>IF(OR(AND(R123=_vst!$B$2,$AV$58=0),AND(R123=_vst!$B$3,$AV$67=0),AND(R123=_vst!$B$4,$AV$84=0),AND(R123=_vst!$B$5,$AV$93=0)),1,0)</f>
        <v>0</v>
      </c>
    </row>
    <row r="124" spans="1:51" ht="13.5" customHeight="1" x14ac:dyDescent="0.2">
      <c r="A124" s="27">
        <v>20</v>
      </c>
      <c r="B124" s="181"/>
      <c r="C124" s="181"/>
      <c r="D124" s="181"/>
      <c r="E124" s="181"/>
      <c r="F124" s="181"/>
      <c r="G124" s="181"/>
      <c r="H124" s="181"/>
      <c r="I124" s="181"/>
      <c r="J124" s="182"/>
      <c r="K124" s="237"/>
      <c r="L124" s="237"/>
      <c r="M124" s="237"/>
      <c r="N124" s="237"/>
      <c r="O124" s="237"/>
      <c r="P124" s="237"/>
      <c r="Q124" s="237"/>
      <c r="R124" s="164"/>
      <c r="S124" s="165"/>
      <c r="T124" s="165"/>
      <c r="U124" s="165"/>
      <c r="V124" s="165"/>
      <c r="W124" s="165"/>
      <c r="X124" s="166"/>
      <c r="Y124" s="167"/>
      <c r="Z124" s="168"/>
      <c r="AA124" s="169"/>
      <c r="AB124" s="170"/>
      <c r="AC124" s="171"/>
      <c r="AD124" s="169"/>
      <c r="AE124" s="170"/>
      <c r="AF124" s="171"/>
      <c r="AG124" s="172" t="str">
        <f t="shared" si="11"/>
        <v/>
      </c>
      <c r="AH124" s="173"/>
      <c r="AI124" s="174"/>
      <c r="AJ124" s="55" t="str">
        <f>IF(AX124=1,_vst!$C$17,IF(AT124=1,_vst!$C$16,IF(AU124=1,_vst!$C$15,IF(AV124=1,_vst!$C$2,IF(AW124=1,_vst!$C$3,IF(AY124=1,_vst!$C$12,""))))))</f>
        <v/>
      </c>
      <c r="AL124" s="91" t="str">
        <f t="shared" si="0"/>
        <v/>
      </c>
      <c r="AM124" s="91">
        <f t="shared" si="5"/>
        <v>0</v>
      </c>
      <c r="AN124" s="91">
        <f t="shared" si="6"/>
        <v>0</v>
      </c>
      <c r="AO124" s="91">
        <f t="shared" si="7"/>
        <v>0</v>
      </c>
      <c r="AP124" s="91">
        <f t="shared" si="8"/>
        <v>0</v>
      </c>
      <c r="AQ124" s="91">
        <f t="shared" si="9"/>
        <v>0</v>
      </c>
      <c r="AR124" s="91">
        <f t="shared" si="10"/>
        <v>0</v>
      </c>
      <c r="AS124" s="86">
        <f>IF(OR(K124=_vst!$E$3,K124=_vst!$E$4,K124=_vst!$E$7,K124=_vst!$E$9,K124=_vst!$E$10,K124=_vst!$E$11,K124=_vst!$E$12,Y124="ne"),1,0)</f>
        <v>0</v>
      </c>
      <c r="AT124" s="85">
        <f t="shared" si="1"/>
        <v>0</v>
      </c>
      <c r="AU124" s="85">
        <f t="shared" si="2"/>
        <v>0</v>
      </c>
      <c r="AV124" s="84">
        <f t="shared" si="3"/>
        <v>0</v>
      </c>
      <c r="AW124" s="84">
        <f t="shared" si="4"/>
        <v>0</v>
      </c>
      <c r="AX124" s="85">
        <f>IF(AND(K124=_vst!$E$8,$E$99=_vst!$D$2,Y124="ano"),1,0)</f>
        <v>0</v>
      </c>
      <c r="AY124" s="85">
        <f>IF(OR(AND(R124=_vst!$B$2,$AV$58=0),AND(R124=_vst!$B$3,$AV$67=0),AND(R124=_vst!$B$4,$AV$84=0),AND(R124=_vst!$B$5,$AV$93=0)),1,0)</f>
        <v>0</v>
      </c>
    </row>
    <row r="125" spans="1:51" ht="13.5" customHeight="1" x14ac:dyDescent="0.2">
      <c r="A125" s="27">
        <v>21</v>
      </c>
      <c r="B125" s="181"/>
      <c r="C125" s="181"/>
      <c r="D125" s="181"/>
      <c r="E125" s="181"/>
      <c r="F125" s="181"/>
      <c r="G125" s="181"/>
      <c r="H125" s="181"/>
      <c r="I125" s="181"/>
      <c r="J125" s="182"/>
      <c r="K125" s="237"/>
      <c r="L125" s="237"/>
      <c r="M125" s="237"/>
      <c r="N125" s="237"/>
      <c r="O125" s="237"/>
      <c r="P125" s="237"/>
      <c r="Q125" s="237"/>
      <c r="R125" s="164"/>
      <c r="S125" s="165"/>
      <c r="T125" s="165"/>
      <c r="U125" s="165"/>
      <c r="V125" s="165"/>
      <c r="W125" s="165"/>
      <c r="X125" s="166"/>
      <c r="Y125" s="167"/>
      <c r="Z125" s="168"/>
      <c r="AA125" s="169"/>
      <c r="AB125" s="170"/>
      <c r="AC125" s="171"/>
      <c r="AD125" s="169"/>
      <c r="AE125" s="170"/>
      <c r="AF125" s="171"/>
      <c r="AG125" s="172" t="str">
        <f t="shared" si="11"/>
        <v/>
      </c>
      <c r="AH125" s="173"/>
      <c r="AI125" s="174"/>
      <c r="AJ125" s="55" t="str">
        <f>IF(AX125=1,_vst!$C$17,IF(AT125=1,_vst!$C$16,IF(AU125=1,_vst!$C$15,IF(AV125=1,_vst!$C$2,IF(AW125=1,_vst!$C$3,IF(AY125=1,_vst!$C$12,""))))))</f>
        <v/>
      </c>
      <c r="AL125" s="91" t="str">
        <f t="shared" si="0"/>
        <v/>
      </c>
      <c r="AM125" s="91">
        <f t="shared" si="5"/>
        <v>0</v>
      </c>
      <c r="AN125" s="91">
        <f t="shared" si="6"/>
        <v>0</v>
      </c>
      <c r="AO125" s="91">
        <f t="shared" si="7"/>
        <v>0</v>
      </c>
      <c r="AP125" s="91">
        <f t="shared" si="8"/>
        <v>0</v>
      </c>
      <c r="AQ125" s="91">
        <f t="shared" si="9"/>
        <v>0</v>
      </c>
      <c r="AR125" s="91">
        <f t="shared" si="10"/>
        <v>0</v>
      </c>
      <c r="AS125" s="86">
        <f>IF(OR(K125=_vst!$E$3,K125=_vst!$E$4,K125=_vst!$E$7,K125=_vst!$E$9,K125=_vst!$E$10,K125=_vst!$E$11,K125=_vst!$E$12,Y125="ne"),1,0)</f>
        <v>0</v>
      </c>
      <c r="AT125" s="85">
        <f t="shared" si="1"/>
        <v>0</v>
      </c>
      <c r="AU125" s="85">
        <f t="shared" si="2"/>
        <v>0</v>
      </c>
      <c r="AV125" s="84">
        <f t="shared" si="3"/>
        <v>0</v>
      </c>
      <c r="AW125" s="84">
        <f t="shared" si="4"/>
        <v>0</v>
      </c>
      <c r="AX125" s="85">
        <f>IF(AND(K125=_vst!$E$8,$E$99=_vst!$D$2,Y125="ano"),1,0)</f>
        <v>0</v>
      </c>
      <c r="AY125" s="85">
        <f>IF(OR(AND(R125=_vst!$B$2,$AV$58=0),AND(R125=_vst!$B$3,$AV$67=0),AND(R125=_vst!$B$4,$AV$84=0),AND(R125=_vst!$B$5,$AV$93=0)),1,0)</f>
        <v>0</v>
      </c>
    </row>
    <row r="126" spans="1:51" ht="13.5" customHeight="1" x14ac:dyDescent="0.2">
      <c r="A126" s="27">
        <v>22</v>
      </c>
      <c r="B126" s="181"/>
      <c r="C126" s="181"/>
      <c r="D126" s="181"/>
      <c r="E126" s="181"/>
      <c r="F126" s="181"/>
      <c r="G126" s="181"/>
      <c r="H126" s="181"/>
      <c r="I126" s="181"/>
      <c r="J126" s="182"/>
      <c r="K126" s="237"/>
      <c r="L126" s="237"/>
      <c r="M126" s="237"/>
      <c r="N126" s="237"/>
      <c r="O126" s="237"/>
      <c r="P126" s="237"/>
      <c r="Q126" s="237"/>
      <c r="R126" s="164"/>
      <c r="S126" s="165"/>
      <c r="T126" s="165"/>
      <c r="U126" s="165"/>
      <c r="V126" s="165"/>
      <c r="W126" s="165"/>
      <c r="X126" s="166"/>
      <c r="Y126" s="167"/>
      <c r="Z126" s="168"/>
      <c r="AA126" s="169"/>
      <c r="AB126" s="170"/>
      <c r="AC126" s="171"/>
      <c r="AD126" s="169"/>
      <c r="AE126" s="170"/>
      <c r="AF126" s="171"/>
      <c r="AG126" s="172" t="str">
        <f t="shared" si="11"/>
        <v/>
      </c>
      <c r="AH126" s="173"/>
      <c r="AI126" s="174"/>
      <c r="AJ126" s="55" t="str">
        <f>IF(AX126=1,_vst!$C$17,IF(AT126=1,_vst!$C$16,IF(AU126=1,_vst!$C$15,IF(AV126=1,_vst!$C$2,IF(AW126=1,_vst!$C$3,IF(AY126=1,_vst!$C$12,""))))))</f>
        <v/>
      </c>
      <c r="AL126" s="91" t="str">
        <f t="shared" si="0"/>
        <v/>
      </c>
      <c r="AM126" s="91">
        <f t="shared" si="5"/>
        <v>0</v>
      </c>
      <c r="AN126" s="91">
        <f t="shared" si="6"/>
        <v>0</v>
      </c>
      <c r="AO126" s="91">
        <f t="shared" si="7"/>
        <v>0</v>
      </c>
      <c r="AP126" s="91">
        <f t="shared" si="8"/>
        <v>0</v>
      </c>
      <c r="AQ126" s="91">
        <f t="shared" si="9"/>
        <v>0</v>
      </c>
      <c r="AR126" s="91">
        <f t="shared" si="10"/>
        <v>0</v>
      </c>
      <c r="AS126" s="86">
        <f>IF(OR(K126=_vst!$E$3,K126=_vst!$E$4,K126=_vst!$E$7,K126=_vst!$E$9,K126=_vst!$E$10,K126=_vst!$E$11,K126=_vst!$E$12,Y126="ne"),1,0)</f>
        <v>0</v>
      </c>
      <c r="AT126" s="85">
        <f t="shared" si="1"/>
        <v>0</v>
      </c>
      <c r="AU126" s="85">
        <f t="shared" si="2"/>
        <v>0</v>
      </c>
      <c r="AV126" s="84">
        <f t="shared" si="3"/>
        <v>0</v>
      </c>
      <c r="AW126" s="84">
        <f t="shared" si="4"/>
        <v>0</v>
      </c>
      <c r="AX126" s="85">
        <f>IF(AND(K126=_vst!$E$8,$E$99=_vst!$D$2,Y126="ano"),1,0)</f>
        <v>0</v>
      </c>
      <c r="AY126" s="85">
        <f>IF(OR(AND(R126=_vst!$B$2,$AV$58=0),AND(R126=_vst!$B$3,$AV$67=0),AND(R126=_vst!$B$4,$AV$84=0),AND(R126=_vst!$B$5,$AV$93=0)),1,0)</f>
        <v>0</v>
      </c>
    </row>
    <row r="127" spans="1:51" ht="13.5" customHeight="1" x14ac:dyDescent="0.2">
      <c r="A127" s="27">
        <v>23</v>
      </c>
      <c r="B127" s="181"/>
      <c r="C127" s="181"/>
      <c r="D127" s="181"/>
      <c r="E127" s="181"/>
      <c r="F127" s="181"/>
      <c r="G127" s="181"/>
      <c r="H127" s="181"/>
      <c r="I127" s="181"/>
      <c r="J127" s="182"/>
      <c r="K127" s="237"/>
      <c r="L127" s="237"/>
      <c r="M127" s="237"/>
      <c r="N127" s="237"/>
      <c r="O127" s="237"/>
      <c r="P127" s="237"/>
      <c r="Q127" s="237"/>
      <c r="R127" s="164"/>
      <c r="S127" s="165"/>
      <c r="T127" s="165"/>
      <c r="U127" s="165"/>
      <c r="V127" s="165"/>
      <c r="W127" s="165"/>
      <c r="X127" s="166"/>
      <c r="Y127" s="167"/>
      <c r="Z127" s="168"/>
      <c r="AA127" s="169"/>
      <c r="AB127" s="170"/>
      <c r="AC127" s="171"/>
      <c r="AD127" s="169"/>
      <c r="AE127" s="170"/>
      <c r="AF127" s="171"/>
      <c r="AG127" s="172" t="str">
        <f t="shared" si="11"/>
        <v/>
      </c>
      <c r="AH127" s="173"/>
      <c r="AI127" s="174"/>
      <c r="AJ127" s="55" t="str">
        <f>IF(AX127=1,_vst!$C$17,IF(AT127=1,_vst!$C$16,IF(AU127=1,_vst!$C$15,IF(AV127=1,_vst!$C$2,IF(AW127=1,_vst!$C$3,IF(AY127=1,_vst!$C$12,""))))))</f>
        <v/>
      </c>
      <c r="AL127" s="91" t="str">
        <f t="shared" si="0"/>
        <v/>
      </c>
      <c r="AM127" s="91">
        <f t="shared" si="5"/>
        <v>0</v>
      </c>
      <c r="AN127" s="91">
        <f t="shared" si="6"/>
        <v>0</v>
      </c>
      <c r="AO127" s="91">
        <f t="shared" si="7"/>
        <v>0</v>
      </c>
      <c r="AP127" s="91">
        <f t="shared" si="8"/>
        <v>0</v>
      </c>
      <c r="AQ127" s="91">
        <f t="shared" si="9"/>
        <v>0</v>
      </c>
      <c r="AR127" s="91">
        <f t="shared" si="10"/>
        <v>0</v>
      </c>
      <c r="AS127" s="86">
        <f>IF(OR(K127=_vst!$E$3,K127=_vst!$E$4,K127=_vst!$E$7,K127=_vst!$E$9,K127=_vst!$E$10,K127=_vst!$E$11,K127=_vst!$E$12,Y127="ne"),1,0)</f>
        <v>0</v>
      </c>
      <c r="AT127" s="85">
        <f t="shared" si="1"/>
        <v>0</v>
      </c>
      <c r="AU127" s="85">
        <f t="shared" si="2"/>
        <v>0</v>
      </c>
      <c r="AV127" s="84">
        <f t="shared" si="3"/>
        <v>0</v>
      </c>
      <c r="AW127" s="84">
        <f t="shared" si="4"/>
        <v>0</v>
      </c>
      <c r="AX127" s="85">
        <f>IF(AND(K127=_vst!$E$8,$E$99=_vst!$D$2,Y127="ano"),1,0)</f>
        <v>0</v>
      </c>
      <c r="AY127" s="85">
        <f>IF(OR(AND(R127=_vst!$B$2,$AV$58=0),AND(R127=_vst!$B$3,$AV$67=0),AND(R127=_vst!$B$4,$AV$84=0),AND(R127=_vst!$B$5,$AV$93=0)),1,0)</f>
        <v>0</v>
      </c>
    </row>
    <row r="128" spans="1:51" ht="13.5" customHeight="1" x14ac:dyDescent="0.2">
      <c r="A128" s="27">
        <v>24</v>
      </c>
      <c r="B128" s="181"/>
      <c r="C128" s="181"/>
      <c r="D128" s="181"/>
      <c r="E128" s="181"/>
      <c r="F128" s="181"/>
      <c r="G128" s="181"/>
      <c r="H128" s="181"/>
      <c r="I128" s="181"/>
      <c r="J128" s="182"/>
      <c r="K128" s="237"/>
      <c r="L128" s="237"/>
      <c r="M128" s="237"/>
      <c r="N128" s="237"/>
      <c r="O128" s="237"/>
      <c r="P128" s="237"/>
      <c r="Q128" s="237"/>
      <c r="R128" s="164"/>
      <c r="S128" s="165"/>
      <c r="T128" s="165"/>
      <c r="U128" s="165"/>
      <c r="V128" s="165"/>
      <c r="W128" s="165"/>
      <c r="X128" s="166"/>
      <c r="Y128" s="167"/>
      <c r="Z128" s="168"/>
      <c r="AA128" s="169"/>
      <c r="AB128" s="170"/>
      <c r="AC128" s="171"/>
      <c r="AD128" s="169"/>
      <c r="AE128" s="170"/>
      <c r="AF128" s="171"/>
      <c r="AG128" s="172" t="str">
        <f t="shared" si="11"/>
        <v/>
      </c>
      <c r="AH128" s="173"/>
      <c r="AI128" s="174"/>
      <c r="AJ128" s="55" t="str">
        <f>IF(AX128=1,_vst!$C$17,IF(AT128=1,_vst!$C$16,IF(AU128=1,_vst!$C$15,IF(AV128=1,_vst!$C$2,IF(AW128=1,_vst!$C$3,IF(AY128=1,_vst!$C$12,""))))))</f>
        <v/>
      </c>
      <c r="AL128" s="91" t="str">
        <f t="shared" si="0"/>
        <v/>
      </c>
      <c r="AM128" s="91">
        <f t="shared" si="5"/>
        <v>0</v>
      </c>
      <c r="AN128" s="91">
        <f t="shared" si="6"/>
        <v>0</v>
      </c>
      <c r="AO128" s="91">
        <f t="shared" si="7"/>
        <v>0</v>
      </c>
      <c r="AP128" s="91">
        <f t="shared" si="8"/>
        <v>0</v>
      </c>
      <c r="AQ128" s="91">
        <f t="shared" si="9"/>
        <v>0</v>
      </c>
      <c r="AR128" s="91">
        <f t="shared" si="10"/>
        <v>0</v>
      </c>
      <c r="AS128" s="86">
        <f>IF(OR(K128=_vst!$E$3,K128=_vst!$E$4,K128=_vst!$E$7,K128=_vst!$E$9,K128=_vst!$E$10,K128=_vst!$E$11,K128=_vst!$E$12,Y128="ne"),1,0)</f>
        <v>0</v>
      </c>
      <c r="AT128" s="85">
        <f t="shared" si="1"/>
        <v>0</v>
      </c>
      <c r="AU128" s="85">
        <f t="shared" si="2"/>
        <v>0</v>
      </c>
      <c r="AV128" s="84">
        <f t="shared" si="3"/>
        <v>0</v>
      </c>
      <c r="AW128" s="84">
        <f t="shared" si="4"/>
        <v>0</v>
      </c>
      <c r="AX128" s="85">
        <f>IF(AND(K128=_vst!$E$8,$E$99=_vst!$D$2,Y128="ano"),1,0)</f>
        <v>0</v>
      </c>
      <c r="AY128" s="85">
        <f>IF(OR(AND(R128=_vst!$B$2,$AV$58=0),AND(R128=_vst!$B$3,$AV$67=0),AND(R128=_vst!$B$4,$AV$84=0),AND(R128=_vst!$B$5,$AV$93=0)),1,0)</f>
        <v>0</v>
      </c>
    </row>
    <row r="129" spans="1:51" ht="13.5" customHeight="1" x14ac:dyDescent="0.2">
      <c r="A129" s="27">
        <v>25</v>
      </c>
      <c r="B129" s="181"/>
      <c r="C129" s="181"/>
      <c r="D129" s="181"/>
      <c r="E129" s="181"/>
      <c r="F129" s="181"/>
      <c r="G129" s="181"/>
      <c r="H129" s="181"/>
      <c r="I129" s="181"/>
      <c r="J129" s="182"/>
      <c r="K129" s="237"/>
      <c r="L129" s="237"/>
      <c r="M129" s="237"/>
      <c r="N129" s="237"/>
      <c r="O129" s="237"/>
      <c r="P129" s="237"/>
      <c r="Q129" s="237"/>
      <c r="R129" s="164"/>
      <c r="S129" s="165"/>
      <c r="T129" s="165"/>
      <c r="U129" s="165"/>
      <c r="V129" s="165"/>
      <c r="W129" s="165"/>
      <c r="X129" s="166"/>
      <c r="Y129" s="167"/>
      <c r="Z129" s="168"/>
      <c r="AA129" s="169"/>
      <c r="AB129" s="170"/>
      <c r="AC129" s="171"/>
      <c r="AD129" s="169"/>
      <c r="AE129" s="170"/>
      <c r="AF129" s="171"/>
      <c r="AG129" s="172" t="str">
        <f t="shared" si="11"/>
        <v/>
      </c>
      <c r="AH129" s="173"/>
      <c r="AI129" s="174"/>
      <c r="AJ129" s="55" t="str">
        <f>IF(AX129=1,_vst!$C$17,IF(AT129=1,_vst!$C$16,IF(AU129=1,_vst!$C$15,IF(AV129=1,_vst!$C$2,IF(AW129=1,_vst!$C$3,IF(AY129=1,_vst!$C$12,""))))))</f>
        <v/>
      </c>
      <c r="AL129" s="91" t="str">
        <f t="shared" si="0"/>
        <v/>
      </c>
      <c r="AM129" s="91">
        <f t="shared" si="5"/>
        <v>0</v>
      </c>
      <c r="AN129" s="91">
        <f t="shared" si="6"/>
        <v>0</v>
      </c>
      <c r="AO129" s="91">
        <f t="shared" si="7"/>
        <v>0</v>
      </c>
      <c r="AP129" s="91">
        <f t="shared" si="8"/>
        <v>0</v>
      </c>
      <c r="AQ129" s="91">
        <f t="shared" si="9"/>
        <v>0</v>
      </c>
      <c r="AR129" s="91">
        <f t="shared" si="10"/>
        <v>0</v>
      </c>
      <c r="AS129" s="86">
        <f>IF(OR(K129=_vst!$E$3,K129=_vst!$E$4,K129=_vst!$E$7,K129=_vst!$E$9,K129=_vst!$E$10,K129=_vst!$E$11,K129=_vst!$E$12,Y129="ne"),1,0)</f>
        <v>0</v>
      </c>
      <c r="AT129" s="85">
        <f t="shared" si="1"/>
        <v>0</v>
      </c>
      <c r="AU129" s="85">
        <f t="shared" si="2"/>
        <v>0</v>
      </c>
      <c r="AV129" s="84">
        <f t="shared" si="3"/>
        <v>0</v>
      </c>
      <c r="AW129" s="84">
        <f t="shared" si="4"/>
        <v>0</v>
      </c>
      <c r="AX129" s="85">
        <f>IF(AND(K129=_vst!$E$8,$E$99=_vst!$D$2,Y129="ano"),1,0)</f>
        <v>0</v>
      </c>
      <c r="AY129" s="85">
        <f>IF(OR(AND(R129=_vst!$B$2,$AV$58=0),AND(R129=_vst!$B$3,$AV$67=0),AND(R129=_vst!$B$4,$AV$84=0),AND(R129=_vst!$B$5,$AV$93=0)),1,0)</f>
        <v>0</v>
      </c>
    </row>
    <row r="130" spans="1:51" ht="13.5" customHeight="1" x14ac:dyDescent="0.2">
      <c r="A130" s="27">
        <v>26</v>
      </c>
      <c r="B130" s="181"/>
      <c r="C130" s="181"/>
      <c r="D130" s="181"/>
      <c r="E130" s="181"/>
      <c r="F130" s="181"/>
      <c r="G130" s="181"/>
      <c r="H130" s="181"/>
      <c r="I130" s="181"/>
      <c r="J130" s="182"/>
      <c r="K130" s="237"/>
      <c r="L130" s="237"/>
      <c r="M130" s="237"/>
      <c r="N130" s="237"/>
      <c r="O130" s="237"/>
      <c r="P130" s="237"/>
      <c r="Q130" s="237"/>
      <c r="R130" s="164"/>
      <c r="S130" s="165"/>
      <c r="T130" s="165"/>
      <c r="U130" s="165"/>
      <c r="V130" s="165"/>
      <c r="W130" s="165"/>
      <c r="X130" s="166"/>
      <c r="Y130" s="167"/>
      <c r="Z130" s="168"/>
      <c r="AA130" s="169"/>
      <c r="AB130" s="170"/>
      <c r="AC130" s="171"/>
      <c r="AD130" s="169"/>
      <c r="AE130" s="170"/>
      <c r="AF130" s="171"/>
      <c r="AG130" s="172" t="str">
        <f t="shared" si="11"/>
        <v/>
      </c>
      <c r="AH130" s="173"/>
      <c r="AI130" s="174"/>
      <c r="AJ130" s="55" t="str">
        <f>IF(AX130=1,_vst!$C$17,IF(AT130=1,_vst!$C$16,IF(AU130=1,_vst!$C$15,IF(AV130=1,_vst!$C$2,IF(AW130=1,_vst!$C$3,IF(AY130=1,_vst!$C$12,""))))))</f>
        <v/>
      </c>
      <c r="AL130" s="91" t="str">
        <f t="shared" si="0"/>
        <v/>
      </c>
      <c r="AM130" s="91">
        <f t="shared" si="5"/>
        <v>0</v>
      </c>
      <c r="AN130" s="91">
        <f t="shared" si="6"/>
        <v>0</v>
      </c>
      <c r="AO130" s="91">
        <f t="shared" si="7"/>
        <v>0</v>
      </c>
      <c r="AP130" s="91">
        <f t="shared" si="8"/>
        <v>0</v>
      </c>
      <c r="AQ130" s="91">
        <f t="shared" si="9"/>
        <v>0</v>
      </c>
      <c r="AR130" s="91">
        <f t="shared" si="10"/>
        <v>0</v>
      </c>
      <c r="AS130" s="86">
        <f>IF(OR(K130=_vst!$E$3,K130=_vst!$E$4,K130=_vst!$E$7,K130=_vst!$E$9,K130=_vst!$E$10,K130=_vst!$E$11,K130=_vst!$E$12,Y130="ne"),1,0)</f>
        <v>0</v>
      </c>
      <c r="AT130" s="85">
        <f t="shared" si="1"/>
        <v>0</v>
      </c>
      <c r="AU130" s="85">
        <f t="shared" si="2"/>
        <v>0</v>
      </c>
      <c r="AV130" s="84">
        <f t="shared" si="3"/>
        <v>0</v>
      </c>
      <c r="AW130" s="84">
        <f t="shared" si="4"/>
        <v>0</v>
      </c>
      <c r="AX130" s="85">
        <f>IF(AND(K130=_vst!$E$8,$E$99=_vst!$D$2,Y130="ano"),1,0)</f>
        <v>0</v>
      </c>
      <c r="AY130" s="85">
        <f>IF(OR(AND(R130=_vst!$B$2,$AV$58=0),AND(R130=_vst!$B$3,$AV$67=0),AND(R130=_vst!$B$4,$AV$84=0),AND(R130=_vst!$B$5,$AV$93=0)),1,0)</f>
        <v>0</v>
      </c>
    </row>
    <row r="131" spans="1:51" ht="13.5" customHeight="1" x14ac:dyDescent="0.2">
      <c r="A131" s="27">
        <v>27</v>
      </c>
      <c r="B131" s="181"/>
      <c r="C131" s="181"/>
      <c r="D131" s="181"/>
      <c r="E131" s="181"/>
      <c r="F131" s="181"/>
      <c r="G131" s="181"/>
      <c r="H131" s="181"/>
      <c r="I131" s="181"/>
      <c r="J131" s="182"/>
      <c r="K131" s="237"/>
      <c r="L131" s="237"/>
      <c r="M131" s="237"/>
      <c r="N131" s="237"/>
      <c r="O131" s="237"/>
      <c r="P131" s="237"/>
      <c r="Q131" s="237"/>
      <c r="R131" s="164"/>
      <c r="S131" s="165"/>
      <c r="T131" s="165"/>
      <c r="U131" s="165"/>
      <c r="V131" s="165"/>
      <c r="W131" s="165"/>
      <c r="X131" s="166"/>
      <c r="Y131" s="167"/>
      <c r="Z131" s="168"/>
      <c r="AA131" s="169"/>
      <c r="AB131" s="170"/>
      <c r="AC131" s="171"/>
      <c r="AD131" s="169"/>
      <c r="AE131" s="170"/>
      <c r="AF131" s="171"/>
      <c r="AG131" s="172" t="str">
        <f t="shared" si="11"/>
        <v/>
      </c>
      <c r="AH131" s="173"/>
      <c r="AI131" s="174"/>
      <c r="AJ131" s="55" t="str">
        <f>IF(AX131=1,_vst!$C$17,IF(AT131=1,_vst!$C$16,IF(AU131=1,_vst!$C$15,IF(AV131=1,_vst!$C$2,IF(AW131=1,_vst!$C$3,IF(AY131=1,_vst!$C$12,""))))))</f>
        <v/>
      </c>
      <c r="AL131" s="91" t="str">
        <f t="shared" si="0"/>
        <v/>
      </c>
      <c r="AM131" s="91">
        <f t="shared" si="5"/>
        <v>0</v>
      </c>
      <c r="AN131" s="91">
        <f t="shared" si="6"/>
        <v>0</v>
      </c>
      <c r="AO131" s="91">
        <f t="shared" si="7"/>
        <v>0</v>
      </c>
      <c r="AP131" s="91">
        <f t="shared" si="8"/>
        <v>0</v>
      </c>
      <c r="AQ131" s="91">
        <f t="shared" si="9"/>
        <v>0</v>
      </c>
      <c r="AR131" s="91">
        <f t="shared" si="10"/>
        <v>0</v>
      </c>
      <c r="AS131" s="86">
        <f>IF(OR(K131=_vst!$E$3,K131=_vst!$E$4,K131=_vst!$E$7,K131=_vst!$E$9,K131=_vst!$E$10,K131=_vst!$E$11,K131=_vst!$E$12,Y131="ne"),1,0)</f>
        <v>0</v>
      </c>
      <c r="AT131" s="85">
        <f t="shared" si="1"/>
        <v>0</v>
      </c>
      <c r="AU131" s="85">
        <f t="shared" si="2"/>
        <v>0</v>
      </c>
      <c r="AV131" s="84">
        <f t="shared" si="3"/>
        <v>0</v>
      </c>
      <c r="AW131" s="84">
        <f t="shared" si="4"/>
        <v>0</v>
      </c>
      <c r="AX131" s="85">
        <f>IF(AND(K131=_vst!$E$8,$E$99=_vst!$D$2,Y131="ano"),1,0)</f>
        <v>0</v>
      </c>
      <c r="AY131" s="85">
        <f>IF(OR(AND(R131=_vst!$B$2,$AV$58=0),AND(R131=_vst!$B$3,$AV$67=0),AND(R131=_vst!$B$4,$AV$84=0),AND(R131=_vst!$B$5,$AV$93=0)),1,0)</f>
        <v>0</v>
      </c>
    </row>
    <row r="132" spans="1:51" ht="13.5" customHeight="1" x14ac:dyDescent="0.2">
      <c r="A132" s="27">
        <v>28</v>
      </c>
      <c r="B132" s="181"/>
      <c r="C132" s="181"/>
      <c r="D132" s="181"/>
      <c r="E132" s="181"/>
      <c r="F132" s="181"/>
      <c r="G132" s="181"/>
      <c r="H132" s="181"/>
      <c r="I132" s="181"/>
      <c r="J132" s="182"/>
      <c r="K132" s="237"/>
      <c r="L132" s="237"/>
      <c r="M132" s="237"/>
      <c r="N132" s="237"/>
      <c r="O132" s="237"/>
      <c r="P132" s="237"/>
      <c r="Q132" s="237"/>
      <c r="R132" s="164"/>
      <c r="S132" s="165"/>
      <c r="T132" s="165"/>
      <c r="U132" s="165"/>
      <c r="V132" s="165"/>
      <c r="W132" s="165"/>
      <c r="X132" s="166"/>
      <c r="Y132" s="167"/>
      <c r="Z132" s="168"/>
      <c r="AA132" s="169"/>
      <c r="AB132" s="170"/>
      <c r="AC132" s="171"/>
      <c r="AD132" s="169"/>
      <c r="AE132" s="170"/>
      <c r="AF132" s="171"/>
      <c r="AG132" s="172" t="str">
        <f t="shared" si="11"/>
        <v/>
      </c>
      <c r="AH132" s="173"/>
      <c r="AI132" s="174"/>
      <c r="AJ132" s="55" t="str">
        <f>IF(AX132=1,_vst!$C$17,IF(AT132=1,_vst!$C$16,IF(AU132=1,_vst!$C$15,IF(AV132=1,_vst!$C$2,IF(AW132=1,_vst!$C$3,IF(AY132=1,_vst!$C$12,""))))))</f>
        <v/>
      </c>
      <c r="AL132" s="91" t="str">
        <f t="shared" si="0"/>
        <v/>
      </c>
      <c r="AM132" s="91">
        <f t="shared" si="5"/>
        <v>0</v>
      </c>
      <c r="AN132" s="91">
        <f t="shared" si="6"/>
        <v>0</v>
      </c>
      <c r="AO132" s="91">
        <f t="shared" si="7"/>
        <v>0</v>
      </c>
      <c r="AP132" s="91">
        <f t="shared" si="8"/>
        <v>0</v>
      </c>
      <c r="AQ132" s="91">
        <f t="shared" si="9"/>
        <v>0</v>
      </c>
      <c r="AR132" s="91">
        <f t="shared" si="10"/>
        <v>0</v>
      </c>
      <c r="AS132" s="86">
        <f>IF(OR(K132=_vst!$E$3,K132=_vst!$E$4,K132=_vst!$E$7,K132=_vst!$E$9,K132=_vst!$E$10,K132=_vst!$E$11,K132=_vst!$E$12,Y132="ne"),1,0)</f>
        <v>0</v>
      </c>
      <c r="AT132" s="85">
        <f t="shared" si="1"/>
        <v>0</v>
      </c>
      <c r="AU132" s="85">
        <f t="shared" si="2"/>
        <v>0</v>
      </c>
      <c r="AV132" s="84">
        <f t="shared" si="3"/>
        <v>0</v>
      </c>
      <c r="AW132" s="84">
        <f t="shared" si="4"/>
        <v>0</v>
      </c>
      <c r="AX132" s="85">
        <f>IF(AND(K132=_vst!$E$8,$E$99=_vst!$D$2,Y132="ano"),1,0)</f>
        <v>0</v>
      </c>
      <c r="AY132" s="85">
        <f>IF(OR(AND(R132=_vst!$B$2,$AV$58=0),AND(R132=_vst!$B$3,$AV$67=0),AND(R132=_vst!$B$4,$AV$84=0),AND(R132=_vst!$B$5,$AV$93=0)),1,0)</f>
        <v>0</v>
      </c>
    </row>
    <row r="133" spans="1:51" ht="13.5" customHeight="1" x14ac:dyDescent="0.2">
      <c r="A133" s="27">
        <v>29</v>
      </c>
      <c r="B133" s="181"/>
      <c r="C133" s="181"/>
      <c r="D133" s="181"/>
      <c r="E133" s="181"/>
      <c r="F133" s="181"/>
      <c r="G133" s="181"/>
      <c r="H133" s="181"/>
      <c r="I133" s="181"/>
      <c r="J133" s="182"/>
      <c r="K133" s="237"/>
      <c r="L133" s="237"/>
      <c r="M133" s="237"/>
      <c r="N133" s="237"/>
      <c r="O133" s="237"/>
      <c r="P133" s="237"/>
      <c r="Q133" s="237"/>
      <c r="R133" s="164"/>
      <c r="S133" s="165"/>
      <c r="T133" s="165"/>
      <c r="U133" s="165"/>
      <c r="V133" s="165"/>
      <c r="W133" s="165"/>
      <c r="X133" s="166"/>
      <c r="Y133" s="167"/>
      <c r="Z133" s="168"/>
      <c r="AA133" s="169"/>
      <c r="AB133" s="170"/>
      <c r="AC133" s="171"/>
      <c r="AD133" s="169"/>
      <c r="AE133" s="170"/>
      <c r="AF133" s="171"/>
      <c r="AG133" s="172" t="str">
        <f t="shared" si="11"/>
        <v/>
      </c>
      <c r="AH133" s="173"/>
      <c r="AI133" s="174"/>
      <c r="AJ133" s="55" t="str">
        <f>IF(AX133=1,_vst!$C$17,IF(AT133=1,_vst!$C$16,IF(AU133=1,_vst!$C$15,IF(AV133=1,_vst!$C$2,IF(AW133=1,_vst!$C$3,IF(AY133=1,_vst!$C$12,""))))))</f>
        <v/>
      </c>
      <c r="AL133" s="91" t="str">
        <f t="shared" si="0"/>
        <v/>
      </c>
      <c r="AM133" s="91">
        <f t="shared" si="5"/>
        <v>0</v>
      </c>
      <c r="AN133" s="91">
        <f t="shared" si="6"/>
        <v>0</v>
      </c>
      <c r="AO133" s="91">
        <f t="shared" si="7"/>
        <v>0</v>
      </c>
      <c r="AP133" s="91">
        <f t="shared" si="8"/>
        <v>0</v>
      </c>
      <c r="AQ133" s="91">
        <f t="shared" si="9"/>
        <v>0</v>
      </c>
      <c r="AR133" s="91">
        <f t="shared" si="10"/>
        <v>0</v>
      </c>
      <c r="AS133" s="86">
        <f>IF(OR(K133=_vst!$E$3,K133=_vst!$E$4,K133=_vst!$E$7,K133=_vst!$E$9,K133=_vst!$E$10,K133=_vst!$E$11,K133=_vst!$E$12,Y133="ne"),1,0)</f>
        <v>0</v>
      </c>
      <c r="AT133" s="85">
        <f t="shared" si="1"/>
        <v>0</v>
      </c>
      <c r="AU133" s="85">
        <f t="shared" si="2"/>
        <v>0</v>
      </c>
      <c r="AV133" s="84">
        <f t="shared" si="3"/>
        <v>0</v>
      </c>
      <c r="AW133" s="84">
        <f t="shared" si="4"/>
        <v>0</v>
      </c>
      <c r="AX133" s="85">
        <f>IF(AND(K133=_vst!$E$8,$E$99=_vst!$D$2,Y133="ano"),1,0)</f>
        <v>0</v>
      </c>
      <c r="AY133" s="85">
        <f>IF(OR(AND(R133=_vst!$B$2,$AV$58=0),AND(R133=_vst!$B$3,$AV$67=0),AND(R133=_vst!$B$4,$AV$84=0),AND(R133=_vst!$B$5,$AV$93=0)),1,0)</f>
        <v>0</v>
      </c>
    </row>
    <row r="134" spans="1:51" ht="12" customHeight="1" x14ac:dyDescent="0.2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87"/>
      <c r="S134" s="87"/>
      <c r="T134" s="87"/>
      <c r="U134" s="87"/>
      <c r="V134" s="88"/>
      <c r="W134" s="88"/>
      <c r="Y134" s="159" t="s">
        <v>56</v>
      </c>
      <c r="Z134" s="160"/>
      <c r="AA134" s="183">
        <f>SUM(AA105:AC133)</f>
        <v>0</v>
      </c>
      <c r="AB134" s="183"/>
      <c r="AC134" s="183"/>
      <c r="AD134" s="183">
        <f>SUM(AD105:AF133)</f>
        <v>0</v>
      </c>
      <c r="AE134" s="183"/>
      <c r="AF134" s="183"/>
      <c r="AG134" s="183">
        <f>SUM(AG105:AI133)</f>
        <v>0</v>
      </c>
      <c r="AH134" s="183"/>
      <c r="AI134" s="183"/>
      <c r="AJ134" s="55" t="str">
        <f>IF(AS134=1,_vst!C9,"")</f>
        <v/>
      </c>
      <c r="AK134" s="89"/>
      <c r="AL134" s="58"/>
      <c r="AM134" s="161">
        <f>SUM(AM105:AQ133)</f>
        <v>0</v>
      </c>
      <c r="AN134" s="162"/>
      <c r="AO134" s="162"/>
      <c r="AP134" s="162"/>
      <c r="AQ134" s="163"/>
      <c r="AR134" s="91">
        <f>SUM(AR105:AR133)</f>
        <v>0</v>
      </c>
      <c r="AS134" s="86">
        <f>IF(AND(AD134&lt;&gt;0,OR(AD134&lt;AS135,AD134&gt;AS136)),1,0)</f>
        <v>0</v>
      </c>
      <c r="AT134" s="83" t="s">
        <v>167</v>
      </c>
      <c r="AU134" s="85">
        <f>IF(AND(AA134&gt;0,E99=""),1,0)</f>
        <v>0</v>
      </c>
      <c r="AV134" s="90" t="s">
        <v>182</v>
      </c>
      <c r="AW134" s="58"/>
      <c r="AX134" s="85">
        <f>IF(O159&gt;70%,1,0)</f>
        <v>0</v>
      </c>
      <c r="AY134" s="22" t="s">
        <v>166</v>
      </c>
    </row>
    <row r="135" spans="1:51" ht="2.1" customHeight="1" x14ac:dyDescent="0.2">
      <c r="A135" s="57"/>
      <c r="AI135" s="22"/>
      <c r="AJ135" s="130"/>
      <c r="AK135" s="89"/>
      <c r="AL135" s="135"/>
      <c r="AM135" s="135"/>
      <c r="AN135" s="135"/>
      <c r="AO135" s="135"/>
      <c r="AP135" s="135"/>
      <c r="AQ135" s="135"/>
      <c r="AR135" s="135"/>
      <c r="AS135" s="136">
        <v>1000000</v>
      </c>
      <c r="AT135" s="83" t="s">
        <v>101</v>
      </c>
      <c r="AU135" s="86">
        <f>AS135/1000000</f>
        <v>1</v>
      </c>
      <c r="AV135" s="22"/>
    </row>
    <row r="136" spans="1:51" x14ac:dyDescent="0.25">
      <c r="A136" s="57" t="s">
        <v>153</v>
      </c>
      <c r="B136" s="59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3" t="str">
        <f>IF(AZ105&gt;0,_vst!$C$4,"")</f>
        <v/>
      </c>
      <c r="AF136" s="92"/>
      <c r="AG136" s="92"/>
      <c r="AH136" s="92"/>
      <c r="AI136" s="92"/>
      <c r="AL136" s="135"/>
      <c r="AM136" s="135"/>
      <c r="AN136" s="135"/>
      <c r="AO136" s="135"/>
      <c r="AP136" s="135"/>
      <c r="AQ136" s="135"/>
      <c r="AR136" s="135"/>
      <c r="AS136" s="136">
        <v>20000000</v>
      </c>
      <c r="AT136" s="83" t="s">
        <v>102</v>
      </c>
      <c r="AU136" s="86">
        <f>AS136/1000000</f>
        <v>20</v>
      </c>
      <c r="AV136" s="22"/>
      <c r="AX136" s="22"/>
      <c r="AY136" s="22"/>
    </row>
    <row r="137" spans="1:51" ht="5.0999999999999996" customHeight="1" x14ac:dyDescent="0.2"/>
    <row r="138" spans="1:51" ht="27.75" customHeight="1" x14ac:dyDescent="0.25">
      <c r="A138" s="23"/>
      <c r="B138" s="175" t="s">
        <v>74</v>
      </c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3"/>
      <c r="P138" s="213" t="s">
        <v>55</v>
      </c>
      <c r="Q138" s="214"/>
      <c r="R138" s="214"/>
      <c r="S138" s="215"/>
      <c r="T138" s="213" t="s">
        <v>57</v>
      </c>
      <c r="U138" s="214"/>
      <c r="V138" s="214"/>
      <c r="W138" s="215"/>
      <c r="X138" s="213" t="s">
        <v>145</v>
      </c>
      <c r="Y138" s="214"/>
      <c r="Z138" s="214"/>
      <c r="AA138" s="215"/>
      <c r="AB138" s="213" t="s">
        <v>73</v>
      </c>
      <c r="AC138" s="214"/>
      <c r="AD138" s="214"/>
      <c r="AE138" s="215"/>
      <c r="AF138" s="94"/>
      <c r="AG138" s="95"/>
      <c r="AH138" s="95"/>
      <c r="AI138" s="95"/>
      <c r="AJ138" s="96"/>
    </row>
    <row r="139" spans="1:51" ht="13.5" customHeight="1" x14ac:dyDescent="0.25">
      <c r="A139" s="40">
        <v>1</v>
      </c>
      <c r="B139" s="178" t="s">
        <v>53</v>
      </c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80"/>
      <c r="P139" s="217">
        <f ca="1">SUMIF(K$105:Q$133,_vst!$E$2,AA$105:AC$133)</f>
        <v>0</v>
      </c>
      <c r="Q139" s="218"/>
      <c r="R139" s="218"/>
      <c r="S139" s="219"/>
      <c r="T139" s="217">
        <f>SUMIF(AL105:AL133,_vst!$E$2,AA105:AC133)</f>
        <v>0</v>
      </c>
      <c r="U139" s="218"/>
      <c r="V139" s="218"/>
      <c r="W139" s="219"/>
      <c r="X139" s="217">
        <f ca="1">SUMIF(K$105:Q$133,_vst!$E$2,AD$105:AF$133)</f>
        <v>0</v>
      </c>
      <c r="Y139" s="218"/>
      <c r="Z139" s="218"/>
      <c r="AA139" s="219"/>
      <c r="AB139" s="217">
        <f ca="1">SUMIF(K$105:Q$133,_vst!$E$2,AG$105:AI$133)</f>
        <v>0</v>
      </c>
      <c r="AC139" s="218"/>
      <c r="AD139" s="218"/>
      <c r="AE139" s="219"/>
      <c r="AF139" s="97"/>
      <c r="AG139" s="98"/>
      <c r="AH139" s="98"/>
      <c r="AI139" s="98"/>
      <c r="AJ139" s="99"/>
    </row>
    <row r="140" spans="1:51" ht="13.5" customHeight="1" x14ac:dyDescent="0.25">
      <c r="A140" s="145">
        <v>2</v>
      </c>
      <c r="B140" s="244" t="s">
        <v>54</v>
      </c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6"/>
      <c r="P140" s="229">
        <f ca="1">SUM(P141,P145,P148)</f>
        <v>0</v>
      </c>
      <c r="Q140" s="230"/>
      <c r="R140" s="230"/>
      <c r="S140" s="231"/>
      <c r="T140" s="229">
        <f t="shared" ref="T140" si="12">SUM(T141,T145,T148)</f>
        <v>0</v>
      </c>
      <c r="U140" s="230"/>
      <c r="V140" s="230"/>
      <c r="W140" s="231"/>
      <c r="X140" s="229">
        <f ca="1">SUM(X141,X145,X148)</f>
        <v>0</v>
      </c>
      <c r="Y140" s="230"/>
      <c r="Z140" s="230"/>
      <c r="AA140" s="231"/>
      <c r="AB140" s="229">
        <f ca="1">SUM(AB141,AB145,AB148)</f>
        <v>0</v>
      </c>
      <c r="AC140" s="230"/>
      <c r="AD140" s="230"/>
      <c r="AE140" s="231"/>
      <c r="AF140" s="100"/>
      <c r="AG140" s="101"/>
      <c r="AH140" s="101"/>
      <c r="AI140" s="101"/>
      <c r="AJ140" s="99"/>
    </row>
    <row r="141" spans="1:51" ht="13.5" customHeight="1" x14ac:dyDescent="0.2">
      <c r="A141" s="40">
        <v>3</v>
      </c>
      <c r="B141" s="149" t="s">
        <v>201</v>
      </c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1"/>
      <c r="P141" s="226">
        <f ca="1">SUM(P142:S144)</f>
        <v>0</v>
      </c>
      <c r="Q141" s="227"/>
      <c r="R141" s="227"/>
      <c r="S141" s="228"/>
      <c r="T141" s="226">
        <f>SUM(T142:W144)</f>
        <v>0</v>
      </c>
      <c r="U141" s="227"/>
      <c r="V141" s="227"/>
      <c r="W141" s="228"/>
      <c r="X141" s="226">
        <f ca="1">SUM(X142:AA144)</f>
        <v>0</v>
      </c>
      <c r="Y141" s="227"/>
      <c r="Z141" s="227"/>
      <c r="AA141" s="228"/>
      <c r="AB141" s="226">
        <f ca="1">SUM(AB142:AE144)</f>
        <v>0</v>
      </c>
      <c r="AC141" s="227"/>
      <c r="AD141" s="227"/>
      <c r="AE141" s="228"/>
      <c r="AF141" s="100"/>
      <c r="AG141" s="101"/>
      <c r="AH141" s="101"/>
      <c r="AI141" s="101"/>
      <c r="AJ141" s="99"/>
    </row>
    <row r="142" spans="1:51" ht="13.5" customHeight="1" x14ac:dyDescent="0.25">
      <c r="A142" s="146">
        <v>4</v>
      </c>
      <c r="B142" s="143"/>
      <c r="C142" s="48"/>
      <c r="D142" s="144"/>
      <c r="E142" s="247" t="s">
        <v>80</v>
      </c>
      <c r="F142" s="248"/>
      <c r="G142" s="248"/>
      <c r="H142" s="248"/>
      <c r="I142" s="248"/>
      <c r="J142" s="248"/>
      <c r="K142" s="248"/>
      <c r="L142" s="248"/>
      <c r="M142" s="248"/>
      <c r="N142" s="248"/>
      <c r="O142" s="249"/>
      <c r="P142" s="196">
        <f ca="1">SUMIF(K$105:Q$133,_vst!$E$3,AA$105:AC$133)</f>
        <v>0</v>
      </c>
      <c r="Q142" s="197"/>
      <c r="R142" s="197"/>
      <c r="S142" s="198"/>
      <c r="T142" s="220" t="s">
        <v>58</v>
      </c>
      <c r="U142" s="221"/>
      <c r="V142" s="221"/>
      <c r="W142" s="222"/>
      <c r="X142" s="220" t="s">
        <v>58</v>
      </c>
      <c r="Y142" s="221"/>
      <c r="Z142" s="221"/>
      <c r="AA142" s="222"/>
      <c r="AB142" s="196">
        <f ca="1">SUMIF(K$105:Q$133,_vst!$E$3,AG$105:AI$133)</f>
        <v>0</v>
      </c>
      <c r="AC142" s="197"/>
      <c r="AD142" s="197"/>
      <c r="AE142" s="198"/>
      <c r="AF142" s="97"/>
      <c r="AG142" s="98"/>
      <c r="AH142" s="98"/>
      <c r="AI142" s="98"/>
      <c r="AJ142" s="99"/>
    </row>
    <row r="143" spans="1:51" ht="13.5" customHeight="1" x14ac:dyDescent="0.25">
      <c r="A143" s="40">
        <v>5</v>
      </c>
      <c r="B143" s="43"/>
      <c r="C143" s="44"/>
      <c r="D143" s="45"/>
      <c r="E143" s="250" t="s">
        <v>93</v>
      </c>
      <c r="F143" s="179"/>
      <c r="G143" s="179"/>
      <c r="H143" s="179"/>
      <c r="I143" s="179"/>
      <c r="J143" s="179"/>
      <c r="K143" s="179"/>
      <c r="L143" s="179"/>
      <c r="M143" s="179"/>
      <c r="N143" s="179"/>
      <c r="O143" s="180"/>
      <c r="P143" s="196">
        <f ca="1">SUMIF(K$105:Q$133,_vst!$E$4,AA$105:AC$133)</f>
        <v>0</v>
      </c>
      <c r="Q143" s="197"/>
      <c r="R143" s="197"/>
      <c r="S143" s="198"/>
      <c r="T143" s="220" t="s">
        <v>58</v>
      </c>
      <c r="U143" s="221"/>
      <c r="V143" s="221"/>
      <c r="W143" s="222"/>
      <c r="X143" s="220" t="s">
        <v>58</v>
      </c>
      <c r="Y143" s="221"/>
      <c r="Z143" s="221"/>
      <c r="AA143" s="222"/>
      <c r="AB143" s="196">
        <f ca="1">SUMIF(K$105:Q$133,_vst!$E$4,AG$105:AI$133)</f>
        <v>0</v>
      </c>
      <c r="AC143" s="197"/>
      <c r="AD143" s="197"/>
      <c r="AE143" s="198"/>
      <c r="AF143" s="97"/>
      <c r="AG143" s="98"/>
      <c r="AH143" s="98"/>
      <c r="AI143" s="98"/>
      <c r="AJ143" s="99"/>
    </row>
    <row r="144" spans="1:51" ht="13.5" customHeight="1" x14ac:dyDescent="0.2">
      <c r="A144" s="40">
        <v>6</v>
      </c>
      <c r="B144" s="43"/>
      <c r="C144" s="45"/>
      <c r="D144" s="45"/>
      <c r="E144" s="42" t="s">
        <v>81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7"/>
      <c r="P144" s="196">
        <f ca="1">SUMIF(K$105:Q$133,_vst!$E$5,AA$105:AC$133)</f>
        <v>0</v>
      </c>
      <c r="Q144" s="197"/>
      <c r="R144" s="197"/>
      <c r="S144" s="198"/>
      <c r="T144" s="196">
        <f>SUMIF(AL105:AL133,_vst!$E$5,AA105:AC133)</f>
        <v>0</v>
      </c>
      <c r="U144" s="197"/>
      <c r="V144" s="197"/>
      <c r="W144" s="198"/>
      <c r="X144" s="196">
        <f ca="1">SUMIF(K$105:Q$133,_vst!$E$5,AD$105:AF$133)</f>
        <v>0</v>
      </c>
      <c r="Y144" s="197"/>
      <c r="Z144" s="197"/>
      <c r="AA144" s="198"/>
      <c r="AB144" s="196">
        <f ca="1">SUMIF(K$105:Q$133,_vst!$E$5,AG$105:AI$133)</f>
        <v>0</v>
      </c>
      <c r="AC144" s="197"/>
      <c r="AD144" s="197"/>
      <c r="AE144" s="198"/>
      <c r="AF144" s="97"/>
      <c r="AG144" s="98"/>
      <c r="AH144" s="98"/>
      <c r="AI144" s="98"/>
      <c r="AJ144" s="99"/>
    </row>
    <row r="145" spans="1:47" ht="13.5" customHeight="1" x14ac:dyDescent="0.25">
      <c r="A145" s="40">
        <v>7</v>
      </c>
      <c r="B145" s="43"/>
      <c r="C145" s="45"/>
      <c r="D145" s="158" t="s">
        <v>61</v>
      </c>
      <c r="E145" s="158"/>
      <c r="F145" s="158"/>
      <c r="G145" s="158"/>
      <c r="H145" s="158"/>
      <c r="I145" s="158"/>
      <c r="J145" s="158"/>
      <c r="K145" s="158"/>
      <c r="L145" s="158"/>
      <c r="M145" s="158"/>
      <c r="N145" s="46"/>
      <c r="O145" s="46"/>
      <c r="P145" s="226">
        <f ca="1">SUM(P146:S147)</f>
        <v>0</v>
      </c>
      <c r="Q145" s="227"/>
      <c r="R145" s="227"/>
      <c r="S145" s="228"/>
      <c r="T145" s="226">
        <f>T146</f>
        <v>0</v>
      </c>
      <c r="U145" s="234"/>
      <c r="V145" s="234"/>
      <c r="W145" s="233"/>
      <c r="X145" s="226">
        <f ca="1">X146</f>
        <v>0</v>
      </c>
      <c r="Y145" s="227"/>
      <c r="Z145" s="227"/>
      <c r="AA145" s="228"/>
      <c r="AB145" s="226">
        <f ca="1">SUM(AB146:AE147)</f>
        <v>0</v>
      </c>
      <c r="AC145" s="227"/>
      <c r="AD145" s="227"/>
      <c r="AE145" s="228"/>
      <c r="AF145" s="100"/>
      <c r="AG145" s="101"/>
      <c r="AH145" s="101"/>
      <c r="AI145" s="101"/>
      <c r="AJ145" s="99"/>
    </row>
    <row r="146" spans="1:47" ht="13.5" customHeight="1" x14ac:dyDescent="0.25">
      <c r="A146" s="40">
        <v>8</v>
      </c>
      <c r="B146" s="43"/>
      <c r="C146" s="42"/>
      <c r="D146" s="42"/>
      <c r="E146" s="250" t="s">
        <v>82</v>
      </c>
      <c r="F146" s="179"/>
      <c r="G146" s="179"/>
      <c r="H146" s="179"/>
      <c r="I146" s="179"/>
      <c r="J146" s="179"/>
      <c r="K146" s="179"/>
      <c r="L146" s="179"/>
      <c r="M146" s="179"/>
      <c r="N146" s="179"/>
      <c r="O146" s="180"/>
      <c r="P146" s="196">
        <f ca="1">SUMIF(K$105:Q$133,_vst!$E$6,AA$105:AC$133)</f>
        <v>0</v>
      </c>
      <c r="Q146" s="197"/>
      <c r="R146" s="197"/>
      <c r="S146" s="198"/>
      <c r="T146" s="196">
        <f>SUMIF(AL105:AL133,_vst!$E$6,AA105:AC133)</f>
        <v>0</v>
      </c>
      <c r="U146" s="197"/>
      <c r="V146" s="197"/>
      <c r="W146" s="198"/>
      <c r="X146" s="196">
        <f ca="1">SUMIF(K$105:Q$133,_vst!$E$6,AD$105:AF$133)</f>
        <v>0</v>
      </c>
      <c r="Y146" s="197"/>
      <c r="Z146" s="197"/>
      <c r="AA146" s="198"/>
      <c r="AB146" s="196">
        <f ca="1">SUMIF(K$105:Q$133,_vst!$E$6,AG$105:AI$133)</f>
        <v>0</v>
      </c>
      <c r="AC146" s="197"/>
      <c r="AD146" s="197"/>
      <c r="AE146" s="198"/>
      <c r="AF146" s="97"/>
      <c r="AG146" s="98"/>
      <c r="AH146" s="98"/>
      <c r="AI146" s="98"/>
      <c r="AJ146" s="99"/>
    </row>
    <row r="147" spans="1:47" ht="13.5" customHeight="1" x14ac:dyDescent="0.25">
      <c r="A147" s="40">
        <v>9</v>
      </c>
      <c r="B147" s="43"/>
      <c r="C147" s="42"/>
      <c r="D147" s="48"/>
      <c r="E147" s="250" t="s">
        <v>83</v>
      </c>
      <c r="F147" s="179"/>
      <c r="G147" s="179"/>
      <c r="H147" s="179"/>
      <c r="I147" s="179"/>
      <c r="J147" s="179"/>
      <c r="K147" s="179"/>
      <c r="L147" s="179"/>
      <c r="M147" s="179"/>
      <c r="N147" s="179"/>
      <c r="O147" s="180"/>
      <c r="P147" s="196">
        <f ca="1">SUMIF(K$105:Q$133,_vst!$E$7,AA$105:AC$133)</f>
        <v>0</v>
      </c>
      <c r="Q147" s="197"/>
      <c r="R147" s="197"/>
      <c r="S147" s="198"/>
      <c r="T147" s="220" t="s">
        <v>58</v>
      </c>
      <c r="U147" s="221"/>
      <c r="V147" s="221"/>
      <c r="W147" s="222"/>
      <c r="X147" s="220" t="s">
        <v>58</v>
      </c>
      <c r="Y147" s="221"/>
      <c r="Z147" s="221"/>
      <c r="AA147" s="222"/>
      <c r="AB147" s="196">
        <f ca="1">SUMIF(K$105:Q$133,_vst!$E$7,AG$105:AI$133)</f>
        <v>0</v>
      </c>
      <c r="AC147" s="197"/>
      <c r="AD147" s="197"/>
      <c r="AE147" s="198"/>
      <c r="AF147" s="97"/>
      <c r="AG147" s="98"/>
      <c r="AH147" s="98"/>
      <c r="AI147" s="98"/>
      <c r="AJ147" s="99"/>
    </row>
    <row r="148" spans="1:47" ht="13.5" customHeight="1" x14ac:dyDescent="0.25">
      <c r="A148" s="40">
        <v>10</v>
      </c>
      <c r="B148" s="43"/>
      <c r="C148" s="42"/>
      <c r="D148" s="321" t="s">
        <v>94</v>
      </c>
      <c r="E148" s="176"/>
      <c r="F148" s="176"/>
      <c r="G148" s="176"/>
      <c r="H148" s="176"/>
      <c r="I148" s="49"/>
      <c r="J148" s="49"/>
      <c r="K148" s="49"/>
      <c r="L148" s="49"/>
      <c r="M148" s="49"/>
      <c r="N148" s="49"/>
      <c r="O148" s="49"/>
      <c r="P148" s="304">
        <f ca="1">SUMIF(K$105:Q$133,_vst!$E$8,AA$105:AC$133)</f>
        <v>0</v>
      </c>
      <c r="Q148" s="305"/>
      <c r="R148" s="305"/>
      <c r="S148" s="306"/>
      <c r="T148" s="304">
        <f>IF(($E$99=_vst!$D$2),0,SUMIF(AL105:AL133,_vst!$E$8,AA105:AC133))</f>
        <v>0</v>
      </c>
      <c r="U148" s="305"/>
      <c r="V148" s="305"/>
      <c r="W148" s="306"/>
      <c r="X148" s="304">
        <f ca="1">SUMIF(K$105:Q$133,_vst!$E$8,AD$105:AF$133)</f>
        <v>0</v>
      </c>
      <c r="Y148" s="305"/>
      <c r="Z148" s="305"/>
      <c r="AA148" s="306"/>
      <c r="AB148" s="304">
        <f ca="1">SUMIF(K$105:Q$133,_vst!$E$8,AG$105:AI$133)</f>
        <v>0</v>
      </c>
      <c r="AC148" s="305"/>
      <c r="AD148" s="305"/>
      <c r="AE148" s="306"/>
      <c r="AF148" s="97"/>
      <c r="AG148" s="98"/>
      <c r="AH148" s="98"/>
      <c r="AI148" s="98"/>
      <c r="AJ148" s="99"/>
    </row>
    <row r="149" spans="1:47" ht="13.5" customHeight="1" x14ac:dyDescent="0.25">
      <c r="A149" s="40">
        <v>11</v>
      </c>
      <c r="B149" s="178" t="s">
        <v>3</v>
      </c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80"/>
      <c r="P149" s="217">
        <f ca="1">SUMIF(K$105:Q$133,_vst!$E$9,AA$105:AC$133)</f>
        <v>0</v>
      </c>
      <c r="Q149" s="218"/>
      <c r="R149" s="218"/>
      <c r="S149" s="219"/>
      <c r="T149" s="223" t="s">
        <v>58</v>
      </c>
      <c r="U149" s="224"/>
      <c r="V149" s="224"/>
      <c r="W149" s="225"/>
      <c r="X149" s="223" t="s">
        <v>58</v>
      </c>
      <c r="Y149" s="224"/>
      <c r="Z149" s="224"/>
      <c r="AA149" s="225"/>
      <c r="AB149" s="217">
        <f ca="1">SUMIF(K$105:Q$133,_vst!$E$9,AG$105:AI$133)</f>
        <v>0</v>
      </c>
      <c r="AC149" s="218"/>
      <c r="AD149" s="218"/>
      <c r="AE149" s="219"/>
      <c r="AF149" s="97"/>
      <c r="AG149" s="98"/>
      <c r="AH149" s="98"/>
      <c r="AI149" s="98"/>
      <c r="AJ149" s="99"/>
    </row>
    <row r="150" spans="1:47" ht="13.5" customHeight="1" x14ac:dyDescent="0.25">
      <c r="A150" s="40">
        <v>12</v>
      </c>
      <c r="B150" s="175" t="s">
        <v>4</v>
      </c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7"/>
      <c r="P150" s="229">
        <f ca="1">SUM(P151:S152)</f>
        <v>0</v>
      </c>
      <c r="Q150" s="230"/>
      <c r="R150" s="230"/>
      <c r="S150" s="231"/>
      <c r="T150" s="223" t="s">
        <v>58</v>
      </c>
      <c r="U150" s="224"/>
      <c r="V150" s="224"/>
      <c r="W150" s="225"/>
      <c r="X150" s="223" t="s">
        <v>58</v>
      </c>
      <c r="Y150" s="224"/>
      <c r="Z150" s="224"/>
      <c r="AA150" s="225"/>
      <c r="AB150" s="229">
        <f ca="1">SUM(AB151:AE152)</f>
        <v>0</v>
      </c>
      <c r="AC150" s="230"/>
      <c r="AD150" s="230"/>
      <c r="AE150" s="231"/>
      <c r="AF150" s="100"/>
      <c r="AG150" s="101"/>
      <c r="AH150" s="101"/>
      <c r="AI150" s="101"/>
      <c r="AJ150" s="99"/>
    </row>
    <row r="151" spans="1:47" ht="13.5" customHeight="1" x14ac:dyDescent="0.2">
      <c r="A151" s="40">
        <v>13</v>
      </c>
      <c r="B151" s="148" t="s">
        <v>202</v>
      </c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47"/>
      <c r="P151" s="196">
        <f ca="1">SUMIF(K$105:Q$133,_vst!$E$10,AA$105:AC$133)</f>
        <v>0</v>
      </c>
      <c r="Q151" s="197"/>
      <c r="R151" s="197"/>
      <c r="S151" s="198"/>
      <c r="T151" s="220" t="s">
        <v>58</v>
      </c>
      <c r="U151" s="221"/>
      <c r="V151" s="221"/>
      <c r="W151" s="222"/>
      <c r="X151" s="220" t="s">
        <v>58</v>
      </c>
      <c r="Y151" s="221"/>
      <c r="Z151" s="221"/>
      <c r="AA151" s="222"/>
      <c r="AB151" s="196">
        <f ca="1">SUMIF(K$105:Q$133,_vst!$E$10,AG$105:AI$133)</f>
        <v>0</v>
      </c>
      <c r="AC151" s="197"/>
      <c r="AD151" s="197"/>
      <c r="AE151" s="198"/>
      <c r="AF151" s="97"/>
      <c r="AG151" s="98"/>
      <c r="AH151" s="98"/>
      <c r="AI151" s="98"/>
      <c r="AJ151" s="99"/>
    </row>
    <row r="152" spans="1:47" ht="13.5" customHeight="1" x14ac:dyDescent="0.2">
      <c r="A152" s="40">
        <v>14</v>
      </c>
      <c r="B152" s="41"/>
      <c r="C152" s="50"/>
      <c r="D152" s="42" t="s">
        <v>5</v>
      </c>
      <c r="E152" s="51"/>
      <c r="F152" s="52"/>
      <c r="G152" s="50"/>
      <c r="H152" s="50"/>
      <c r="I152" s="50"/>
      <c r="J152" s="50"/>
      <c r="K152" s="50"/>
      <c r="L152" s="50"/>
      <c r="M152" s="50"/>
      <c r="N152" s="50"/>
      <c r="O152" s="53"/>
      <c r="P152" s="196">
        <f ca="1">SUMIF(K$105:Q$133,_vst!$E$11,AA$105:AC$133)</f>
        <v>0</v>
      </c>
      <c r="Q152" s="197"/>
      <c r="R152" s="197"/>
      <c r="S152" s="198"/>
      <c r="T152" s="220" t="s">
        <v>58</v>
      </c>
      <c r="U152" s="221"/>
      <c r="V152" s="221"/>
      <c r="W152" s="222"/>
      <c r="X152" s="220" t="s">
        <v>58</v>
      </c>
      <c r="Y152" s="221"/>
      <c r="Z152" s="221"/>
      <c r="AA152" s="222"/>
      <c r="AB152" s="196">
        <f ca="1">SUMIF(K$105:Q$133,_vst!$E$11,AG$105:AI$133)</f>
        <v>0</v>
      </c>
      <c r="AC152" s="197"/>
      <c r="AD152" s="197"/>
      <c r="AE152" s="198"/>
      <c r="AF152" s="97"/>
      <c r="AG152" s="98"/>
      <c r="AH152" s="98"/>
      <c r="AI152" s="98"/>
      <c r="AJ152" s="99"/>
    </row>
    <row r="153" spans="1:47" ht="13.5" customHeight="1" thickBot="1" x14ac:dyDescent="0.3">
      <c r="A153" s="40">
        <v>15</v>
      </c>
      <c r="B153" s="178" t="s">
        <v>113</v>
      </c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5"/>
      <c r="P153" s="217">
        <f ca="1">SUMIF(K$105:Q$133,_vst!$E$12,AA$105:AC$133)</f>
        <v>0</v>
      </c>
      <c r="Q153" s="218"/>
      <c r="R153" s="218"/>
      <c r="S153" s="219"/>
      <c r="T153" s="217" t="s">
        <v>58</v>
      </c>
      <c r="U153" s="218"/>
      <c r="V153" s="218"/>
      <c r="W153" s="219"/>
      <c r="X153" s="217" t="s">
        <v>58</v>
      </c>
      <c r="Y153" s="218"/>
      <c r="Z153" s="218"/>
      <c r="AA153" s="219"/>
      <c r="AB153" s="217">
        <f ca="1">SUMIF(K$105:Q$133,_vst!$E$12,AG$105:AI$133)</f>
        <v>0</v>
      </c>
      <c r="AC153" s="218"/>
      <c r="AD153" s="218"/>
      <c r="AE153" s="219"/>
      <c r="AF153" s="97"/>
      <c r="AG153" s="98"/>
      <c r="AH153" s="98"/>
      <c r="AI153" s="98"/>
      <c r="AJ153" s="99"/>
    </row>
    <row r="154" spans="1:47" ht="13.5" customHeight="1" thickBot="1" x14ac:dyDescent="0.3">
      <c r="A154" s="40">
        <v>18</v>
      </c>
      <c r="B154" s="175" t="s">
        <v>6</v>
      </c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6"/>
      <c r="P154" s="301">
        <f ca="1">P139+P140+P149+P150+P153</f>
        <v>0</v>
      </c>
      <c r="Q154" s="302"/>
      <c r="R154" s="302"/>
      <c r="S154" s="303"/>
      <c r="T154" s="210">
        <f>SUM(T139,T140)</f>
        <v>0</v>
      </c>
      <c r="U154" s="211"/>
      <c r="V154" s="211"/>
      <c r="W154" s="212"/>
      <c r="X154" s="210">
        <f ca="1">SUM(X139,X140)</f>
        <v>0</v>
      </c>
      <c r="Y154" s="211"/>
      <c r="Z154" s="211"/>
      <c r="AA154" s="212"/>
      <c r="AB154" s="210">
        <f ca="1">AB139+AB140+AB149+AB150+AB153</f>
        <v>0</v>
      </c>
      <c r="AC154" s="211"/>
      <c r="AD154" s="211"/>
      <c r="AE154" s="212"/>
      <c r="AF154" s="100"/>
      <c r="AG154" s="101"/>
      <c r="AH154" s="101"/>
      <c r="AI154" s="101"/>
      <c r="AJ154" s="96"/>
    </row>
    <row r="155" spans="1:47" ht="15" customHeight="1" x14ac:dyDescent="0.25">
      <c r="A155" s="17"/>
      <c r="B155" s="17"/>
      <c r="C155" s="17"/>
      <c r="D155" s="17"/>
      <c r="E155" s="17"/>
      <c r="F155" s="17"/>
      <c r="G155" s="17"/>
      <c r="H155" s="18"/>
      <c r="I155" s="18"/>
      <c r="J155" s="18"/>
      <c r="K155" s="19"/>
      <c r="L155" s="20"/>
      <c r="M155" s="20"/>
      <c r="N155" s="20"/>
      <c r="O155" s="20"/>
      <c r="P155" s="20"/>
      <c r="Q155" s="20"/>
      <c r="R155" s="20"/>
      <c r="S155" s="20"/>
      <c r="T155" s="20"/>
      <c r="U155" s="5"/>
      <c r="V155" s="5"/>
      <c r="W155" s="5"/>
      <c r="X155" s="102"/>
      <c r="Y155" s="102"/>
      <c r="Z155" s="102"/>
      <c r="AA155" s="102"/>
      <c r="AB155" s="5"/>
      <c r="AC155" s="5"/>
      <c r="AD155" s="5"/>
      <c r="AE155" s="5"/>
      <c r="AF155" s="5"/>
      <c r="AG155" s="5"/>
      <c r="AH155" s="5"/>
      <c r="AI155" s="5"/>
    </row>
    <row r="156" spans="1:47" ht="15" customHeight="1" x14ac:dyDescent="0.25">
      <c r="A156" s="298" t="s">
        <v>88</v>
      </c>
      <c r="B156" s="294"/>
      <c r="C156" s="294"/>
      <c r="D156" s="294"/>
      <c r="E156" s="294"/>
      <c r="F156" s="294"/>
      <c r="G156" s="294"/>
      <c r="H156" s="294"/>
      <c r="I156" s="294"/>
      <c r="J156" s="294"/>
      <c r="K156" s="294"/>
      <c r="L156" s="294"/>
      <c r="M156" s="295"/>
      <c r="N156" s="299" t="s">
        <v>21</v>
      </c>
      <c r="O156" s="234"/>
      <c r="P156" s="234"/>
      <c r="Q156" s="234"/>
      <c r="R156" s="233"/>
      <c r="S156" s="299" t="s">
        <v>22</v>
      </c>
      <c r="T156" s="234"/>
      <c r="U156" s="234"/>
      <c r="V156" s="234"/>
      <c r="W156" s="233"/>
      <c r="X156" s="299" t="s">
        <v>23</v>
      </c>
      <c r="Y156" s="234"/>
      <c r="Z156" s="234"/>
      <c r="AA156" s="234"/>
      <c r="AB156" s="233"/>
      <c r="AC156" s="7" t="str">
        <f ca="1">IF(AF157&lt;0,_vst!C6,"")</f>
        <v/>
      </c>
      <c r="AD156" s="8"/>
      <c r="AE156" s="8"/>
      <c r="AF156" s="8"/>
      <c r="AG156" s="9"/>
      <c r="AH156" s="9"/>
      <c r="AI156" s="9"/>
    </row>
    <row r="157" spans="1:47" ht="15" customHeight="1" x14ac:dyDescent="0.25">
      <c r="A157" s="296"/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97"/>
      <c r="N157" s="300"/>
      <c r="O157" s="259"/>
      <c r="P157" s="259"/>
      <c r="Q157" s="259"/>
      <c r="R157" s="260"/>
      <c r="S157" s="300"/>
      <c r="T157" s="259"/>
      <c r="U157" s="259"/>
      <c r="V157" s="259"/>
      <c r="W157" s="260"/>
      <c r="X157" s="300"/>
      <c r="Y157" s="259"/>
      <c r="Z157" s="259"/>
      <c r="AA157" s="259"/>
      <c r="AB157" s="260"/>
      <c r="AC157" s="266" t="s">
        <v>72</v>
      </c>
      <c r="AD157" s="255"/>
      <c r="AE157" s="255"/>
      <c r="AF157" s="157">
        <f ca="1">X154-(N157+S157+X157)</f>
        <v>0</v>
      </c>
      <c r="AG157" s="157"/>
      <c r="AH157" s="157"/>
      <c r="AI157" s="157"/>
      <c r="AK157" s="11"/>
      <c r="AT157" s="11"/>
      <c r="AU157" s="11"/>
    </row>
    <row r="158" spans="1:47" ht="12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47" x14ac:dyDescent="0.25">
      <c r="A159" s="132" t="s">
        <v>165</v>
      </c>
      <c r="B159" s="132"/>
      <c r="C159" s="133"/>
      <c r="D159" s="133"/>
      <c r="E159" s="133"/>
      <c r="F159" s="133"/>
      <c r="G159" s="133"/>
      <c r="H159" s="133"/>
      <c r="I159" s="133"/>
      <c r="J159" s="5"/>
      <c r="K159" s="5"/>
      <c r="L159" s="5"/>
      <c r="M159" s="10"/>
      <c r="N159" s="131"/>
      <c r="O159" s="232">
        <f>IF(T154=0,0,X154/T154)</f>
        <v>0</v>
      </c>
      <c r="P159" s="233"/>
      <c r="Q159" s="14" t="s">
        <v>84</v>
      </c>
      <c r="R159" s="15"/>
      <c r="S159" s="12"/>
      <c r="T159" s="56" t="str">
        <f>IF(O159&gt;70%,_vst!$C$7,"")</f>
        <v/>
      </c>
      <c r="U159" s="16"/>
      <c r="V159" s="12"/>
      <c r="W159" s="12"/>
      <c r="X159" s="12"/>
      <c r="Y159" s="12"/>
      <c r="Z159" s="12"/>
      <c r="AA159" s="12"/>
      <c r="AB159" s="12"/>
      <c r="AC159" s="12"/>
      <c r="AD159" s="12"/>
      <c r="AE159" s="5"/>
      <c r="AF159" s="5"/>
      <c r="AG159" s="5"/>
      <c r="AH159" s="5"/>
      <c r="AI159" s="5"/>
    </row>
    <row r="160" spans="1:47" ht="12" x14ac:dyDescent="0.2"/>
    <row r="161" spans="1:77" s="103" customFormat="1" x14ac:dyDescent="0.25">
      <c r="A161" s="138" t="s">
        <v>154</v>
      </c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39"/>
      <c r="Q161" s="140"/>
      <c r="R161" s="140"/>
      <c r="S161" s="140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1"/>
    </row>
    <row r="162" spans="1:77" s="103" customFormat="1" ht="5.0999999999999996" customHeight="1" x14ac:dyDescent="0.25">
      <c r="A162" s="142"/>
      <c r="B162" s="139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39"/>
      <c r="Q162" s="140"/>
      <c r="R162" s="140"/>
      <c r="S162" s="140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</row>
    <row r="163" spans="1:77" s="103" customFormat="1" ht="15" customHeight="1" x14ac:dyDescent="0.25">
      <c r="A163" s="40"/>
      <c r="B163" s="175" t="s">
        <v>151</v>
      </c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7"/>
      <c r="P163" s="193" t="s">
        <v>152</v>
      </c>
      <c r="Q163" s="194"/>
      <c r="R163" s="194"/>
      <c r="S163" s="195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</row>
    <row r="164" spans="1:77" s="103" customFormat="1" ht="15" customHeight="1" x14ac:dyDescent="0.25">
      <c r="A164" s="40">
        <v>1</v>
      </c>
      <c r="B164" s="178" t="s">
        <v>91</v>
      </c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80"/>
      <c r="P164" s="196">
        <f ca="1">SUMIF(R105:Z133,_vst!$B$2,AA105:AC133)</f>
        <v>0</v>
      </c>
      <c r="Q164" s="197"/>
      <c r="R164" s="197"/>
      <c r="S164" s="198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</row>
    <row r="165" spans="1:77" s="103" customFormat="1" ht="15" customHeight="1" x14ac:dyDescent="0.25">
      <c r="A165" s="40">
        <v>2</v>
      </c>
      <c r="B165" s="178" t="s">
        <v>92</v>
      </c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80"/>
      <c r="P165" s="196">
        <f ca="1">SUMIF(R105:Z133,_vst!$B$3,AA105:AC133)</f>
        <v>0</v>
      </c>
      <c r="Q165" s="197"/>
      <c r="R165" s="197"/>
      <c r="S165" s="198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</row>
    <row r="166" spans="1:77" s="103" customFormat="1" ht="15" customHeight="1" x14ac:dyDescent="0.25">
      <c r="A166" s="40">
        <v>3</v>
      </c>
      <c r="B166" s="178" t="s">
        <v>96</v>
      </c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80"/>
      <c r="P166" s="196">
        <f ca="1">SUMIF(R105:Z133,_vst!$B$4,AA105:AC133)</f>
        <v>0</v>
      </c>
      <c r="Q166" s="197"/>
      <c r="R166" s="197"/>
      <c r="S166" s="198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1:77" s="103" customFormat="1" ht="15" customHeight="1" x14ac:dyDescent="0.25">
      <c r="A167" s="40">
        <v>4</v>
      </c>
      <c r="B167" s="178" t="s">
        <v>97</v>
      </c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80"/>
      <c r="P167" s="196">
        <f ca="1">SUMIF(R105:Z133,_vst!$B$5,AA105:AC133)</f>
        <v>0</v>
      </c>
      <c r="Q167" s="197"/>
      <c r="R167" s="197"/>
      <c r="S167" s="198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141"/>
    </row>
    <row r="169" spans="1:77" ht="15" customHeight="1" x14ac:dyDescent="0.2">
      <c r="A169" s="75" t="s">
        <v>168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</row>
    <row r="170" spans="1:77" ht="5.0999999999999996" customHeight="1" x14ac:dyDescent="0.2">
      <c r="A170" s="75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</row>
    <row r="171" spans="1:77" ht="15" customHeight="1" x14ac:dyDescent="0.2">
      <c r="A171" s="26" t="s">
        <v>145</v>
      </c>
      <c r="B171" s="21"/>
      <c r="C171" s="21"/>
      <c r="D171" s="21"/>
      <c r="E171" s="21"/>
      <c r="F171" s="21"/>
      <c r="G171" s="105" t="s">
        <v>158</v>
      </c>
      <c r="H171" s="21"/>
      <c r="I171" s="21"/>
      <c r="J171" s="21"/>
      <c r="K171" s="21"/>
      <c r="L171" s="21"/>
      <c r="M171" s="21"/>
      <c r="N171" s="21"/>
      <c r="O171" s="21"/>
      <c r="P171" s="2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2"/>
      <c r="AB171" s="22"/>
      <c r="AC171" s="22"/>
      <c r="AD171" s="22"/>
      <c r="AE171" s="22"/>
      <c r="AF171" s="22"/>
      <c r="AG171" s="22"/>
      <c r="AH171" s="22"/>
      <c r="AI171" s="22"/>
    </row>
    <row r="172" spans="1:77" ht="15" customHeight="1" x14ac:dyDescent="0.25">
      <c r="A172" s="241">
        <f ca="1">X154</f>
        <v>0</v>
      </c>
      <c r="B172" s="234"/>
      <c r="C172" s="234"/>
      <c r="D172" s="234"/>
      <c r="E172" s="233"/>
      <c r="F172" s="106"/>
      <c r="G172" s="106" t="s">
        <v>155</v>
      </c>
      <c r="H172" s="106"/>
      <c r="I172" s="106"/>
      <c r="J172" s="106"/>
      <c r="L172" s="199"/>
      <c r="M172" s="200"/>
      <c r="P172" s="36"/>
      <c r="R172" s="107" t="s">
        <v>156</v>
      </c>
      <c r="S172" s="199"/>
      <c r="T172" s="200"/>
      <c r="V172" s="108"/>
      <c r="X172" s="107" t="s">
        <v>157</v>
      </c>
      <c r="Y172" s="199"/>
      <c r="Z172" s="200"/>
      <c r="AA172" s="28"/>
      <c r="AB172" s="28"/>
      <c r="AC172" s="28"/>
      <c r="AD172" s="28"/>
      <c r="AE172" s="28"/>
      <c r="AF172" s="28"/>
      <c r="AG172" s="28"/>
      <c r="AH172" s="28"/>
      <c r="AI172" s="22"/>
    </row>
    <row r="173" spans="1:77" ht="15" customHeight="1" x14ac:dyDescent="0.2">
      <c r="A173" s="25"/>
      <c r="B173" s="25"/>
      <c r="C173" s="25"/>
      <c r="D173" s="25"/>
      <c r="E173" s="25"/>
      <c r="F173" s="106"/>
      <c r="G173" s="22"/>
      <c r="P173" s="22"/>
      <c r="Q173" s="22"/>
      <c r="R173" s="22"/>
      <c r="S173" s="22"/>
      <c r="AF173" s="22"/>
      <c r="AG173" s="22"/>
      <c r="AH173" s="22"/>
      <c r="AI173" s="22"/>
    </row>
    <row r="174" spans="1:77" ht="15" customHeight="1" x14ac:dyDescent="0.2">
      <c r="A174" s="57" t="s">
        <v>7</v>
      </c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</row>
    <row r="175" spans="1:77" ht="15" customHeight="1" x14ac:dyDescent="0.2">
      <c r="A175" s="261"/>
      <c r="B175" s="262"/>
      <c r="C175" s="262"/>
      <c r="D175" s="262"/>
      <c r="E175" s="263"/>
      <c r="F175" s="24"/>
      <c r="AJ175" s="96"/>
      <c r="AV175" s="109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09"/>
    </row>
    <row r="176" spans="1:77" ht="15" customHeight="1" x14ac:dyDescent="0.2">
      <c r="A176" s="25"/>
      <c r="B176" s="25"/>
      <c r="C176" s="25"/>
      <c r="D176" s="25"/>
      <c r="E176" s="25"/>
      <c r="F176" s="24"/>
      <c r="AI176" s="38"/>
      <c r="AJ176" s="96"/>
      <c r="AV176" s="109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09"/>
    </row>
    <row r="177" spans="1:77" ht="15" customHeight="1" x14ac:dyDescent="0.2">
      <c r="A177" s="59" t="s">
        <v>8</v>
      </c>
      <c r="B177" s="17"/>
      <c r="C177" s="17"/>
      <c r="D177" s="17"/>
      <c r="E177" s="17"/>
      <c r="F177" s="17"/>
      <c r="AV177" s="109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09"/>
    </row>
    <row r="178" spans="1:77" ht="15" customHeight="1" x14ac:dyDescent="0.25">
      <c r="A178" s="241">
        <f>SUM(T179:X181)</f>
        <v>0</v>
      </c>
      <c r="B178" s="242"/>
      <c r="C178" s="242"/>
      <c r="D178" s="242"/>
      <c r="E178" s="243"/>
      <c r="F178" s="24"/>
      <c r="G178" s="257" t="s">
        <v>9</v>
      </c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3"/>
      <c r="T178" s="299" t="s">
        <v>12</v>
      </c>
      <c r="U178" s="234"/>
      <c r="V178" s="234"/>
      <c r="W178" s="234"/>
      <c r="X178" s="233"/>
      <c r="Y178" s="299" t="s">
        <v>10</v>
      </c>
      <c r="Z178" s="322"/>
      <c r="AA178" s="322"/>
      <c r="AB178" s="322"/>
      <c r="AC178" s="323"/>
      <c r="AD178" s="299" t="s">
        <v>11</v>
      </c>
      <c r="AE178" s="322"/>
      <c r="AF178" s="322"/>
      <c r="AG178" s="322"/>
      <c r="AH178" s="323"/>
      <c r="AI178" s="111"/>
      <c r="AV178" s="109"/>
      <c r="AW178" s="110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0"/>
      <c r="BY178" s="109"/>
    </row>
    <row r="179" spans="1:77" ht="15" customHeight="1" x14ac:dyDescent="0.25">
      <c r="A179" s="113"/>
      <c r="B179" s="113"/>
      <c r="C179" s="113"/>
      <c r="D179" s="113"/>
      <c r="E179" s="113"/>
      <c r="F179" s="17"/>
      <c r="G179" s="251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3"/>
      <c r="T179" s="267"/>
      <c r="U179" s="268"/>
      <c r="V179" s="268"/>
      <c r="W179" s="268"/>
      <c r="X179" s="269"/>
      <c r="Y179" s="258"/>
      <c r="Z179" s="259"/>
      <c r="AA179" s="259"/>
      <c r="AB179" s="259"/>
      <c r="AC179" s="260"/>
      <c r="AD179" s="258"/>
      <c r="AE179" s="259"/>
      <c r="AF179" s="259"/>
      <c r="AG179" s="259"/>
      <c r="AH179" s="260"/>
      <c r="AI179" s="114"/>
      <c r="AV179" s="109"/>
      <c r="AW179" s="110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25"/>
      <c r="BJ179" s="25"/>
      <c r="BK179" s="25"/>
      <c r="BL179" s="25"/>
      <c r="BM179" s="25"/>
      <c r="BN179" s="116"/>
      <c r="BO179" s="117"/>
      <c r="BP179" s="117"/>
      <c r="BQ179" s="117"/>
      <c r="BR179" s="117"/>
      <c r="BS179" s="116"/>
      <c r="BT179" s="117"/>
      <c r="BU179" s="117"/>
      <c r="BV179" s="117"/>
      <c r="BW179" s="117"/>
      <c r="BX179" s="110"/>
      <c r="BY179" s="109"/>
    </row>
    <row r="180" spans="1:77" ht="15" customHeight="1" x14ac:dyDescent="0.25">
      <c r="A180" s="113"/>
      <c r="B180" s="113"/>
      <c r="C180" s="113"/>
      <c r="D180" s="113"/>
      <c r="E180" s="113"/>
      <c r="F180" s="17"/>
      <c r="G180" s="251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3"/>
      <c r="T180" s="267"/>
      <c r="U180" s="268"/>
      <c r="V180" s="268"/>
      <c r="W180" s="268"/>
      <c r="X180" s="269"/>
      <c r="Y180" s="258"/>
      <c r="Z180" s="259"/>
      <c r="AA180" s="259"/>
      <c r="AB180" s="259"/>
      <c r="AC180" s="260"/>
      <c r="AD180" s="258"/>
      <c r="AE180" s="259"/>
      <c r="AF180" s="259"/>
      <c r="AG180" s="259"/>
      <c r="AH180" s="260"/>
      <c r="AI180" s="114"/>
      <c r="AV180" s="109"/>
      <c r="AW180" s="110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25"/>
      <c r="BJ180" s="25"/>
      <c r="BK180" s="25"/>
      <c r="BL180" s="25"/>
      <c r="BM180" s="25"/>
      <c r="BN180" s="116"/>
      <c r="BO180" s="117"/>
      <c r="BP180" s="117"/>
      <c r="BQ180" s="117"/>
      <c r="BR180" s="117"/>
      <c r="BS180" s="116"/>
      <c r="BT180" s="117"/>
      <c r="BU180" s="117"/>
      <c r="BV180" s="117"/>
      <c r="BW180" s="117"/>
      <c r="BX180" s="110"/>
      <c r="BY180" s="109"/>
    </row>
    <row r="181" spans="1:77" ht="15" customHeight="1" x14ac:dyDescent="0.25">
      <c r="A181" s="17"/>
      <c r="B181" s="17"/>
      <c r="C181" s="17"/>
      <c r="D181" s="17"/>
      <c r="E181" s="17"/>
      <c r="F181" s="17"/>
      <c r="G181" s="251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3"/>
      <c r="T181" s="267"/>
      <c r="U181" s="268"/>
      <c r="V181" s="268"/>
      <c r="W181" s="268"/>
      <c r="X181" s="269"/>
      <c r="Y181" s="258"/>
      <c r="Z181" s="259"/>
      <c r="AA181" s="259"/>
      <c r="AB181" s="259"/>
      <c r="AC181" s="260"/>
      <c r="AD181" s="258"/>
      <c r="AE181" s="259"/>
      <c r="AF181" s="259"/>
      <c r="AG181" s="259"/>
      <c r="AH181" s="260"/>
      <c r="AI181" s="118"/>
      <c r="AV181" s="109"/>
      <c r="AW181" s="110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25"/>
      <c r="BJ181" s="25"/>
      <c r="BK181" s="25"/>
      <c r="BL181" s="25"/>
      <c r="BM181" s="25"/>
      <c r="BN181" s="116"/>
      <c r="BO181" s="117"/>
      <c r="BP181" s="117"/>
      <c r="BQ181" s="117"/>
      <c r="BR181" s="117"/>
      <c r="BS181" s="116"/>
      <c r="BT181" s="117"/>
      <c r="BU181" s="117"/>
      <c r="BV181" s="117"/>
      <c r="BW181" s="117"/>
      <c r="BX181" s="110"/>
      <c r="BY181" s="109"/>
    </row>
    <row r="182" spans="1:77" ht="15" customHeight="1" x14ac:dyDescent="0.2">
      <c r="A182" s="59" t="s">
        <v>13</v>
      </c>
      <c r="B182" s="17"/>
      <c r="C182" s="17"/>
      <c r="D182" s="17"/>
      <c r="E182" s="17"/>
      <c r="F182" s="17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20"/>
      <c r="U182" s="120"/>
      <c r="V182" s="120"/>
      <c r="W182" s="120"/>
      <c r="X182" s="120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2"/>
      <c r="AV182" s="109"/>
      <c r="AW182" s="110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4"/>
      <c r="BJ182" s="124"/>
      <c r="BK182" s="124"/>
      <c r="BL182" s="124"/>
      <c r="BM182" s="124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10"/>
      <c r="BY182" s="109"/>
    </row>
    <row r="183" spans="1:77" ht="15" customHeight="1" x14ac:dyDescent="0.25">
      <c r="A183" s="241">
        <f>SUM(T184:X186)</f>
        <v>0</v>
      </c>
      <c r="B183" s="242"/>
      <c r="C183" s="242"/>
      <c r="D183" s="242"/>
      <c r="E183" s="243"/>
      <c r="F183" s="24"/>
      <c r="G183" s="257" t="s">
        <v>14</v>
      </c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3"/>
      <c r="T183" s="299" t="s">
        <v>24</v>
      </c>
      <c r="U183" s="234"/>
      <c r="V183" s="234"/>
      <c r="W183" s="234"/>
      <c r="X183" s="233"/>
      <c r="Y183" s="290" t="s">
        <v>15</v>
      </c>
      <c r="Z183" s="290"/>
      <c r="AA183" s="290"/>
      <c r="AB183" s="290"/>
      <c r="AC183" s="290"/>
      <c r="AD183" s="290" t="s">
        <v>99</v>
      </c>
      <c r="AE183" s="290"/>
      <c r="AF183" s="290"/>
      <c r="AG183" s="290"/>
      <c r="AH183" s="290"/>
      <c r="AI183" s="126"/>
      <c r="AV183" s="109"/>
      <c r="AW183" s="110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112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27"/>
      <c r="BT183" s="127"/>
      <c r="BU183" s="127"/>
      <c r="BV183" s="127"/>
      <c r="BW183" s="127"/>
      <c r="BX183" s="110"/>
      <c r="BY183" s="109"/>
    </row>
    <row r="184" spans="1:77" ht="15" customHeight="1" x14ac:dyDescent="0.25">
      <c r="A184" s="17"/>
      <c r="B184" s="17"/>
      <c r="C184" s="17"/>
      <c r="D184" s="17"/>
      <c r="E184" s="17"/>
      <c r="F184" s="17"/>
      <c r="G184" s="251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3"/>
      <c r="T184" s="267"/>
      <c r="U184" s="268"/>
      <c r="V184" s="268"/>
      <c r="W184" s="268"/>
      <c r="X184" s="269"/>
      <c r="Y184" s="287"/>
      <c r="Z184" s="287"/>
      <c r="AA184" s="287"/>
      <c r="AB184" s="287"/>
      <c r="AC184" s="287"/>
      <c r="AD184" s="331"/>
      <c r="AE184" s="331"/>
      <c r="AF184" s="331"/>
      <c r="AG184" s="331"/>
      <c r="AH184" s="331"/>
      <c r="AI184" s="114"/>
      <c r="AV184" s="109"/>
      <c r="AW184" s="110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25"/>
      <c r="BJ184" s="25"/>
      <c r="BK184" s="25"/>
      <c r="BL184" s="25"/>
      <c r="BM184" s="25"/>
      <c r="BN184" s="117"/>
      <c r="BO184" s="117"/>
      <c r="BP184" s="117"/>
      <c r="BQ184" s="117"/>
      <c r="BR184" s="117"/>
      <c r="BS184" s="117"/>
      <c r="BT184" s="117"/>
      <c r="BU184" s="117"/>
      <c r="BV184" s="117"/>
      <c r="BW184" s="117"/>
      <c r="BX184" s="110"/>
      <c r="BY184" s="109"/>
    </row>
    <row r="185" spans="1:77" ht="15" customHeight="1" x14ac:dyDescent="0.25">
      <c r="A185" s="17"/>
      <c r="B185" s="17"/>
      <c r="C185" s="17"/>
      <c r="D185" s="17"/>
      <c r="E185" s="17"/>
      <c r="F185" s="17"/>
      <c r="G185" s="251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3"/>
      <c r="T185" s="267"/>
      <c r="U185" s="268"/>
      <c r="V185" s="268"/>
      <c r="W185" s="268"/>
      <c r="X185" s="269"/>
      <c r="Y185" s="287"/>
      <c r="Z185" s="287"/>
      <c r="AA185" s="287"/>
      <c r="AB185" s="287"/>
      <c r="AC185" s="287"/>
      <c r="AD185" s="331"/>
      <c r="AE185" s="331"/>
      <c r="AF185" s="331"/>
      <c r="AG185" s="331"/>
      <c r="AH185" s="331"/>
      <c r="AI185" s="114"/>
      <c r="AV185" s="109"/>
      <c r="AW185" s="110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25"/>
      <c r="BJ185" s="25"/>
      <c r="BK185" s="25"/>
      <c r="BL185" s="25"/>
      <c r="BM185" s="25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110"/>
      <c r="BY185" s="109"/>
    </row>
    <row r="186" spans="1:77" ht="15" customHeight="1" x14ac:dyDescent="0.25">
      <c r="A186" s="17"/>
      <c r="B186" s="17"/>
      <c r="C186" s="17"/>
      <c r="D186" s="17"/>
      <c r="E186" s="17"/>
      <c r="F186" s="17"/>
      <c r="G186" s="251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3"/>
      <c r="T186" s="267"/>
      <c r="U186" s="268"/>
      <c r="V186" s="268"/>
      <c r="W186" s="268"/>
      <c r="X186" s="269"/>
      <c r="Y186" s="287"/>
      <c r="Z186" s="287"/>
      <c r="AA186" s="287"/>
      <c r="AB186" s="287"/>
      <c r="AC186" s="287"/>
      <c r="AD186" s="331"/>
      <c r="AE186" s="331"/>
      <c r="AF186" s="331"/>
      <c r="AG186" s="331"/>
      <c r="AH186" s="331"/>
      <c r="AI186" s="118"/>
      <c r="AV186" s="109"/>
      <c r="AW186" s="110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25"/>
      <c r="BJ186" s="25"/>
      <c r="BK186" s="25"/>
      <c r="BL186" s="25"/>
      <c r="BM186" s="25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0"/>
      <c r="BY186" s="109"/>
    </row>
    <row r="187" spans="1:77" ht="15" customHeight="1" x14ac:dyDescent="0.2">
      <c r="A187" s="59" t="s">
        <v>16</v>
      </c>
      <c r="B187" s="17"/>
      <c r="C187" s="17"/>
      <c r="D187" s="17"/>
      <c r="E187" s="17"/>
      <c r="F187" s="17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20"/>
      <c r="U187" s="120"/>
      <c r="V187" s="120"/>
      <c r="W187" s="120"/>
      <c r="X187" s="120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2"/>
      <c r="AV187" s="109"/>
      <c r="AW187" s="110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4"/>
      <c r="BJ187" s="124"/>
      <c r="BK187" s="124"/>
      <c r="BL187" s="124"/>
      <c r="BM187" s="124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10"/>
      <c r="BY187" s="109"/>
    </row>
    <row r="188" spans="1:77" ht="15" customHeight="1" x14ac:dyDescent="0.25">
      <c r="A188" s="241">
        <f>SUM(T189:X191)</f>
        <v>0</v>
      </c>
      <c r="B188" s="242"/>
      <c r="C188" s="242"/>
      <c r="D188" s="242"/>
      <c r="E188" s="243"/>
      <c r="F188" s="24"/>
      <c r="G188" s="257" t="s">
        <v>75</v>
      </c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3"/>
      <c r="T188" s="299" t="s">
        <v>17</v>
      </c>
      <c r="U188" s="234"/>
      <c r="V188" s="234"/>
      <c r="W188" s="234"/>
      <c r="X188" s="233"/>
      <c r="Y188" s="299" t="s">
        <v>10</v>
      </c>
      <c r="Z188" s="322"/>
      <c r="AA188" s="322"/>
      <c r="AB188" s="322"/>
      <c r="AC188" s="323"/>
      <c r="AD188" s="299" t="s">
        <v>11</v>
      </c>
      <c r="AE188" s="322"/>
      <c r="AF188" s="322"/>
      <c r="AG188" s="322"/>
      <c r="AH188" s="323"/>
      <c r="AI188" s="111"/>
      <c r="AV188" s="109"/>
      <c r="AW188" s="110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0"/>
      <c r="BY188" s="109"/>
    </row>
    <row r="189" spans="1:77" ht="15" customHeight="1" x14ac:dyDescent="0.25">
      <c r="G189" s="251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3"/>
      <c r="T189" s="267"/>
      <c r="U189" s="268"/>
      <c r="V189" s="268"/>
      <c r="W189" s="268"/>
      <c r="X189" s="269"/>
      <c r="Y189" s="258"/>
      <c r="Z189" s="259"/>
      <c r="AA189" s="259"/>
      <c r="AB189" s="259"/>
      <c r="AC189" s="260"/>
      <c r="AD189" s="258"/>
      <c r="AE189" s="259"/>
      <c r="AF189" s="259"/>
      <c r="AG189" s="259"/>
      <c r="AH189" s="260"/>
      <c r="AI189" s="114"/>
      <c r="AV189" s="109"/>
      <c r="AW189" s="110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25"/>
      <c r="BJ189" s="25"/>
      <c r="BK189" s="25"/>
      <c r="BL189" s="25"/>
      <c r="BM189" s="25"/>
      <c r="BN189" s="116"/>
      <c r="BO189" s="117"/>
      <c r="BP189" s="117"/>
      <c r="BQ189" s="117"/>
      <c r="BR189" s="117"/>
      <c r="BS189" s="116"/>
      <c r="BT189" s="117"/>
      <c r="BU189" s="117"/>
      <c r="BV189" s="117"/>
      <c r="BW189" s="117"/>
      <c r="BX189" s="110"/>
      <c r="BY189" s="109"/>
    </row>
    <row r="190" spans="1:77" ht="15" customHeight="1" x14ac:dyDescent="0.25">
      <c r="G190" s="251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3"/>
      <c r="T190" s="267"/>
      <c r="U190" s="268"/>
      <c r="V190" s="268"/>
      <c r="W190" s="268"/>
      <c r="X190" s="269"/>
      <c r="Y190" s="258"/>
      <c r="Z190" s="259"/>
      <c r="AA190" s="259"/>
      <c r="AB190" s="259"/>
      <c r="AC190" s="260"/>
      <c r="AD190" s="258"/>
      <c r="AE190" s="259"/>
      <c r="AF190" s="259"/>
      <c r="AG190" s="259"/>
      <c r="AH190" s="260"/>
      <c r="AI190" s="114"/>
      <c r="AV190" s="109"/>
      <c r="AW190" s="110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25"/>
      <c r="BJ190" s="25"/>
      <c r="BK190" s="25"/>
      <c r="BL190" s="25"/>
      <c r="BM190" s="25"/>
      <c r="BN190" s="116"/>
      <c r="BO190" s="117"/>
      <c r="BP190" s="117"/>
      <c r="BQ190" s="117"/>
      <c r="BR190" s="117"/>
      <c r="BS190" s="116"/>
      <c r="BT190" s="117"/>
      <c r="BU190" s="117"/>
      <c r="BV190" s="117"/>
      <c r="BW190" s="117"/>
      <c r="BX190" s="110"/>
      <c r="BY190" s="109"/>
    </row>
    <row r="191" spans="1:77" ht="15" customHeight="1" x14ac:dyDescent="0.25">
      <c r="A191" s="254" t="s">
        <v>56</v>
      </c>
      <c r="B191" s="255"/>
      <c r="G191" s="251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3"/>
      <c r="T191" s="267"/>
      <c r="U191" s="268"/>
      <c r="V191" s="268"/>
      <c r="W191" s="268"/>
      <c r="X191" s="269"/>
      <c r="Y191" s="258"/>
      <c r="Z191" s="259"/>
      <c r="AA191" s="259"/>
      <c r="AB191" s="259"/>
      <c r="AC191" s="260"/>
      <c r="AD191" s="258"/>
      <c r="AE191" s="259"/>
      <c r="AF191" s="259"/>
      <c r="AG191" s="259"/>
      <c r="AH191" s="260"/>
      <c r="AI191" s="118"/>
      <c r="AV191" s="109"/>
      <c r="AW191" s="110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25"/>
      <c r="BJ191" s="25"/>
      <c r="BK191" s="25"/>
      <c r="BL191" s="25"/>
      <c r="BM191" s="25"/>
      <c r="BN191" s="116"/>
      <c r="BO191" s="117"/>
      <c r="BP191" s="117"/>
      <c r="BQ191" s="117"/>
      <c r="BR191" s="117"/>
      <c r="BS191" s="116"/>
      <c r="BT191" s="117"/>
      <c r="BU191" s="117"/>
      <c r="BV191" s="117"/>
      <c r="BW191" s="117"/>
      <c r="BX191" s="110"/>
      <c r="BY191" s="109"/>
    </row>
    <row r="192" spans="1:77" ht="7.5" customHeight="1" x14ac:dyDescent="0.2">
      <c r="A192" s="256"/>
      <c r="B192" s="256"/>
      <c r="AV192" s="109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09"/>
    </row>
    <row r="193" spans="1:77" ht="15" customHeight="1" x14ac:dyDescent="0.25">
      <c r="A193" s="238">
        <f ca="1">SUM(A175,A172,A178,A183,A188)</f>
        <v>0</v>
      </c>
      <c r="B193" s="239"/>
      <c r="C193" s="239"/>
      <c r="D193" s="239"/>
      <c r="E193" s="240"/>
      <c r="F193" s="319" t="s">
        <v>72</v>
      </c>
      <c r="G193" s="320"/>
      <c r="H193" s="320"/>
      <c r="I193" s="320"/>
      <c r="J193" s="329">
        <f ca="1">P154-A193</f>
        <v>0</v>
      </c>
      <c r="K193" s="329"/>
      <c r="L193" s="329"/>
      <c r="M193" s="329"/>
      <c r="N193" s="128" t="str">
        <f ca="1">IF(J193&lt;0,_vst!C5,"")</f>
        <v/>
      </c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1"/>
      <c r="AL193" s="22"/>
      <c r="AM193" s="22"/>
      <c r="AN193" s="22"/>
      <c r="AO193" s="22"/>
      <c r="AP193" s="22"/>
      <c r="AQ193" s="22"/>
      <c r="AR193" s="22"/>
      <c r="AS193" s="85">
        <f ca="1">IF(A193=0,0,IF(A193&lt;&gt;P154,1,0))</f>
        <v>0</v>
      </c>
      <c r="AV193" s="6" t="s">
        <v>71</v>
      </c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  <c r="BH193" s="110"/>
      <c r="BI193" s="110"/>
      <c r="BJ193" s="110"/>
      <c r="BK193" s="110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09"/>
    </row>
    <row r="194" spans="1:77" ht="12" x14ac:dyDescent="0.2"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</row>
    <row r="195" spans="1:77" ht="18.75" customHeight="1" x14ac:dyDescent="0.2">
      <c r="A195" s="216" t="s">
        <v>169</v>
      </c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</row>
    <row r="196" spans="1:77" ht="15" customHeight="1" x14ac:dyDescent="0.25">
      <c r="A196" s="330" t="s">
        <v>20</v>
      </c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3"/>
      <c r="M196" s="299" t="s">
        <v>25</v>
      </c>
      <c r="N196" s="234"/>
      <c r="O196" s="234"/>
      <c r="P196" s="234"/>
      <c r="Q196" s="233"/>
      <c r="R196" s="119"/>
      <c r="S196" s="330" t="s">
        <v>19</v>
      </c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3"/>
      <c r="AE196" s="299" t="s">
        <v>25</v>
      </c>
      <c r="AF196" s="234"/>
      <c r="AG196" s="234"/>
      <c r="AH196" s="234"/>
      <c r="AI196" s="233"/>
    </row>
    <row r="197" spans="1:77" ht="15" customHeight="1" x14ac:dyDescent="0.25">
      <c r="A197" s="251"/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  <c r="L197" s="260"/>
      <c r="M197" s="267"/>
      <c r="N197" s="268"/>
      <c r="O197" s="268"/>
      <c r="P197" s="268"/>
      <c r="Q197" s="269"/>
      <c r="R197" s="119"/>
      <c r="S197" s="251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60"/>
      <c r="AE197" s="267"/>
      <c r="AF197" s="268"/>
      <c r="AG197" s="268"/>
      <c r="AH197" s="268"/>
      <c r="AI197" s="269"/>
    </row>
    <row r="198" spans="1:77" ht="15" customHeight="1" x14ac:dyDescent="0.25">
      <c r="A198" s="251"/>
      <c r="B198" s="259"/>
      <c r="C198" s="259"/>
      <c r="D198" s="259"/>
      <c r="E198" s="259"/>
      <c r="F198" s="259"/>
      <c r="G198" s="259"/>
      <c r="H198" s="259"/>
      <c r="I198" s="259"/>
      <c r="J198" s="259"/>
      <c r="K198" s="259"/>
      <c r="L198" s="260"/>
      <c r="M198" s="267"/>
      <c r="N198" s="268"/>
      <c r="O198" s="268"/>
      <c r="P198" s="268"/>
      <c r="Q198" s="269"/>
      <c r="R198" s="119"/>
      <c r="S198" s="251"/>
      <c r="T198" s="259"/>
      <c r="U198" s="259"/>
      <c r="V198" s="259"/>
      <c r="W198" s="259"/>
      <c r="X198" s="259"/>
      <c r="Y198" s="259"/>
      <c r="Z198" s="259"/>
      <c r="AA198" s="259"/>
      <c r="AB198" s="259"/>
      <c r="AC198" s="259"/>
      <c r="AD198" s="260"/>
      <c r="AE198" s="267"/>
      <c r="AF198" s="268"/>
      <c r="AG198" s="268"/>
      <c r="AH198" s="268"/>
      <c r="AI198" s="269"/>
    </row>
    <row r="199" spans="1:77" ht="15" customHeight="1" x14ac:dyDescent="0.25">
      <c r="A199" s="251"/>
      <c r="B199" s="259"/>
      <c r="C199" s="259"/>
      <c r="D199" s="259"/>
      <c r="E199" s="259"/>
      <c r="F199" s="259"/>
      <c r="G199" s="259"/>
      <c r="H199" s="259"/>
      <c r="I199" s="259"/>
      <c r="J199" s="259"/>
      <c r="K199" s="259"/>
      <c r="L199" s="260"/>
      <c r="M199" s="267"/>
      <c r="N199" s="268"/>
      <c r="O199" s="268"/>
      <c r="P199" s="268"/>
      <c r="Q199" s="269"/>
      <c r="R199" s="119"/>
      <c r="S199" s="251"/>
      <c r="T199" s="259"/>
      <c r="U199" s="259"/>
      <c r="V199" s="259"/>
      <c r="W199" s="259"/>
      <c r="X199" s="259"/>
      <c r="Y199" s="259"/>
      <c r="Z199" s="259"/>
      <c r="AA199" s="259"/>
      <c r="AB199" s="259"/>
      <c r="AC199" s="259"/>
      <c r="AD199" s="260"/>
      <c r="AE199" s="267"/>
      <c r="AF199" s="268"/>
      <c r="AG199" s="268"/>
      <c r="AH199" s="268"/>
      <c r="AI199" s="269"/>
    </row>
    <row r="200" spans="1:77" ht="7.5" customHeight="1" x14ac:dyDescent="0.2"/>
    <row r="201" spans="1:77" ht="17.25" customHeight="1" x14ac:dyDescent="0.25">
      <c r="A201" s="328" t="s">
        <v>170</v>
      </c>
      <c r="B201" s="256"/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/>
      <c r="P201" s="256"/>
      <c r="Q201" s="256"/>
      <c r="R201" s="256"/>
      <c r="S201" s="256"/>
      <c r="T201" s="256"/>
      <c r="U201" s="256"/>
      <c r="V201" s="256"/>
      <c r="W201" s="256"/>
    </row>
    <row r="202" spans="1:77" ht="15" customHeight="1" x14ac:dyDescent="0.2">
      <c r="A202" s="289" t="s">
        <v>60</v>
      </c>
      <c r="B202" s="289"/>
      <c r="C202" s="289"/>
      <c r="D202" s="289"/>
      <c r="E202" s="289"/>
      <c r="F202" s="289"/>
      <c r="G202" s="289"/>
      <c r="H202" s="289"/>
      <c r="I202" s="289"/>
      <c r="J202" s="289"/>
      <c r="K202" s="289"/>
      <c r="L202" s="289"/>
      <c r="M202" s="290" t="s">
        <v>85</v>
      </c>
      <c r="N202" s="290"/>
      <c r="O202" s="290"/>
      <c r="P202" s="290"/>
      <c r="Q202" s="289" t="s">
        <v>59</v>
      </c>
      <c r="R202" s="289"/>
      <c r="S202" s="289"/>
      <c r="T202" s="289"/>
      <c r="U202" s="289"/>
      <c r="V202" s="289"/>
      <c r="W202" s="289"/>
      <c r="X202" s="289"/>
      <c r="Y202" s="289"/>
      <c r="Z202" s="289"/>
      <c r="AA202" s="289"/>
      <c r="AB202" s="289"/>
      <c r="AC202" s="289"/>
      <c r="AD202" s="289"/>
      <c r="AE202" s="270" t="s">
        <v>100</v>
      </c>
      <c r="AF202" s="270"/>
      <c r="AG202" s="270"/>
      <c r="AH202" s="270"/>
      <c r="AI202" s="270"/>
    </row>
    <row r="203" spans="1:77" ht="15" customHeight="1" x14ac:dyDescent="0.2">
      <c r="A203" s="285"/>
      <c r="B203" s="285"/>
      <c r="C203" s="285"/>
      <c r="D203" s="285"/>
      <c r="E203" s="285"/>
      <c r="F203" s="285"/>
      <c r="G203" s="285"/>
      <c r="H203" s="285"/>
      <c r="I203" s="285"/>
      <c r="J203" s="285"/>
      <c r="K203" s="285"/>
      <c r="L203" s="285"/>
      <c r="M203" s="286"/>
      <c r="N203" s="286"/>
      <c r="O203" s="286"/>
      <c r="P203" s="286"/>
      <c r="Q203" s="287"/>
      <c r="R203" s="287"/>
      <c r="S203" s="287"/>
      <c r="T203" s="287"/>
      <c r="U203" s="287"/>
      <c r="V203" s="287"/>
      <c r="W203" s="287"/>
      <c r="X203" s="287"/>
      <c r="Y203" s="287"/>
      <c r="Z203" s="287"/>
      <c r="AA203" s="287"/>
      <c r="AB203" s="287"/>
      <c r="AC203" s="287"/>
      <c r="AD203" s="287"/>
      <c r="AE203" s="271"/>
      <c r="AF203" s="271"/>
      <c r="AG203" s="271"/>
      <c r="AH203" s="271"/>
      <c r="AI203" s="271"/>
    </row>
    <row r="204" spans="1:77" ht="15" customHeight="1" x14ac:dyDescent="0.2">
      <c r="A204" s="285"/>
      <c r="B204" s="285"/>
      <c r="C204" s="285"/>
      <c r="D204" s="285"/>
      <c r="E204" s="285"/>
      <c r="F204" s="285"/>
      <c r="G204" s="285"/>
      <c r="H204" s="285"/>
      <c r="I204" s="285"/>
      <c r="J204" s="285"/>
      <c r="K204" s="285"/>
      <c r="L204" s="285"/>
      <c r="M204" s="286"/>
      <c r="N204" s="286"/>
      <c r="O204" s="286"/>
      <c r="P204" s="286"/>
      <c r="Q204" s="287"/>
      <c r="R204" s="287"/>
      <c r="S204" s="287"/>
      <c r="T204" s="287"/>
      <c r="U204" s="287"/>
      <c r="V204" s="287"/>
      <c r="W204" s="287"/>
      <c r="X204" s="287"/>
      <c r="Y204" s="287"/>
      <c r="Z204" s="287"/>
      <c r="AA204" s="287"/>
      <c r="AB204" s="287"/>
      <c r="AC204" s="287"/>
      <c r="AD204" s="287"/>
      <c r="AE204" s="271"/>
      <c r="AF204" s="271"/>
      <c r="AG204" s="271"/>
      <c r="AH204" s="271"/>
      <c r="AI204" s="271"/>
    </row>
    <row r="205" spans="1:77" ht="15" customHeight="1" x14ac:dyDescent="0.2">
      <c r="A205" s="285"/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6"/>
      <c r="N205" s="286"/>
      <c r="O205" s="286"/>
      <c r="P205" s="286"/>
      <c r="Q205" s="287"/>
      <c r="R205" s="287"/>
      <c r="S205" s="287"/>
      <c r="T205" s="287"/>
      <c r="U205" s="287"/>
      <c r="V205" s="287"/>
      <c r="W205" s="287"/>
      <c r="X205" s="287"/>
      <c r="Y205" s="287"/>
      <c r="Z205" s="287"/>
      <c r="AA205" s="287"/>
      <c r="AB205" s="287"/>
      <c r="AC205" s="287"/>
      <c r="AD205" s="287"/>
      <c r="AE205" s="271"/>
      <c r="AF205" s="271"/>
      <c r="AG205" s="271"/>
      <c r="AH205" s="271"/>
      <c r="AI205" s="271"/>
    </row>
    <row r="206" spans="1:77" ht="15" customHeight="1" x14ac:dyDescent="0.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30"/>
      <c r="Q206" s="30"/>
      <c r="R206" s="30"/>
      <c r="S206" s="30"/>
      <c r="T206" s="30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</row>
    <row r="207" spans="1:77" s="37" customFormat="1" ht="15" customHeight="1" x14ac:dyDescent="0.2">
      <c r="A207" s="341" t="s">
        <v>109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30"/>
      <c r="Q207" s="30"/>
      <c r="R207" s="30"/>
      <c r="S207" s="30"/>
      <c r="T207" s="30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38"/>
    </row>
    <row r="208" spans="1:77" s="37" customFormat="1" ht="27.75" customHeight="1" x14ac:dyDescent="0.2">
      <c r="A208" s="351" t="s">
        <v>51</v>
      </c>
      <c r="B208" s="352" t="s">
        <v>177</v>
      </c>
      <c r="C208" s="352"/>
      <c r="D208" s="352"/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  <c r="AA208" s="352"/>
      <c r="AB208" s="352"/>
      <c r="AC208" s="352"/>
      <c r="AD208" s="352"/>
      <c r="AE208" s="352"/>
      <c r="AF208" s="352"/>
      <c r="AG208" s="352"/>
      <c r="AH208" s="352"/>
      <c r="AI208" s="352"/>
      <c r="AJ208" s="38"/>
    </row>
    <row r="209" spans="1:36" s="37" customFormat="1" ht="39.75" customHeight="1" x14ac:dyDescent="0.2">
      <c r="A209" s="351" t="s">
        <v>27</v>
      </c>
      <c r="B209" s="352" t="s">
        <v>176</v>
      </c>
      <c r="C209" s="352"/>
      <c r="D209" s="352"/>
      <c r="E209" s="352"/>
      <c r="F209" s="352"/>
      <c r="G209" s="352"/>
      <c r="H209" s="352"/>
      <c r="I209" s="352"/>
      <c r="J209" s="352"/>
      <c r="K209" s="352"/>
      <c r="L209" s="352"/>
      <c r="M209" s="352"/>
      <c r="N209" s="352"/>
      <c r="O209" s="352"/>
      <c r="P209" s="352"/>
      <c r="Q209" s="352"/>
      <c r="R209" s="352"/>
      <c r="S209" s="352"/>
      <c r="T209" s="352"/>
      <c r="U209" s="352"/>
      <c r="V209" s="352"/>
      <c r="W209" s="352"/>
      <c r="X209" s="352"/>
      <c r="Y209" s="352"/>
      <c r="Z209" s="352"/>
      <c r="AA209" s="352"/>
      <c r="AB209" s="352"/>
      <c r="AC209" s="352"/>
      <c r="AD209" s="352"/>
      <c r="AE209" s="352"/>
      <c r="AF209" s="352"/>
      <c r="AG209" s="352"/>
      <c r="AH209" s="352"/>
      <c r="AI209" s="352"/>
      <c r="AJ209" s="38"/>
    </row>
    <row r="210" spans="1:36" s="37" customFormat="1" ht="12" customHeight="1" x14ac:dyDescent="0.2">
      <c r="A210" s="351" t="s">
        <v>30</v>
      </c>
      <c r="B210" s="352" t="s">
        <v>173</v>
      </c>
      <c r="C210" s="352"/>
      <c r="D210" s="352"/>
      <c r="E210" s="352"/>
      <c r="F210" s="352"/>
      <c r="G210" s="352"/>
      <c r="H210" s="352"/>
      <c r="I210" s="352"/>
      <c r="J210" s="352"/>
      <c r="K210" s="352"/>
      <c r="L210" s="352"/>
      <c r="M210" s="352"/>
      <c r="N210" s="352"/>
      <c r="O210" s="352"/>
      <c r="P210" s="352"/>
      <c r="Q210" s="352"/>
      <c r="R210" s="352"/>
      <c r="S210" s="352"/>
      <c r="T210" s="352"/>
      <c r="U210" s="352"/>
      <c r="V210" s="352"/>
      <c r="W210" s="352"/>
      <c r="X210" s="352"/>
      <c r="Y210" s="352"/>
      <c r="Z210" s="352"/>
      <c r="AA210" s="352"/>
      <c r="AB210" s="352"/>
      <c r="AC210" s="352"/>
      <c r="AD210" s="352"/>
      <c r="AE210" s="352"/>
      <c r="AF210" s="352"/>
      <c r="AG210" s="352"/>
      <c r="AH210" s="352"/>
      <c r="AI210" s="352"/>
      <c r="AJ210" s="38"/>
    </row>
    <row r="211" spans="1:36" s="37" customFormat="1" ht="15.75" customHeight="1" x14ac:dyDescent="0.2">
      <c r="A211" s="351"/>
      <c r="B211" s="353" t="s">
        <v>172</v>
      </c>
      <c r="C211" s="354"/>
      <c r="D211" s="354"/>
      <c r="E211" s="354"/>
      <c r="F211" s="354"/>
      <c r="G211" s="354"/>
      <c r="H211" s="354"/>
      <c r="I211" s="354"/>
      <c r="J211" s="354"/>
      <c r="K211" s="355" t="s">
        <v>174</v>
      </c>
      <c r="L211" s="354"/>
      <c r="M211" s="356"/>
      <c r="N211" s="357" t="s">
        <v>208</v>
      </c>
      <c r="O211" s="354"/>
      <c r="P211" s="354"/>
      <c r="Q211" s="354"/>
      <c r="R211" s="354"/>
      <c r="S211" s="354"/>
      <c r="T211" s="354"/>
      <c r="U211" s="354"/>
      <c r="V211" s="354"/>
      <c r="W211" s="354"/>
      <c r="X211" s="354"/>
      <c r="Y211" s="354"/>
      <c r="Z211" s="354"/>
      <c r="AA211" s="354"/>
      <c r="AB211" s="354"/>
      <c r="AC211" s="354"/>
      <c r="AD211" s="354"/>
      <c r="AE211" s="354"/>
      <c r="AF211" s="354"/>
      <c r="AG211" s="354"/>
      <c r="AH211" s="354"/>
      <c r="AI211" s="354"/>
      <c r="AJ211" s="38"/>
    </row>
    <row r="212" spans="1:36" s="37" customFormat="1" ht="13.5" customHeight="1" x14ac:dyDescent="0.2">
      <c r="A212" s="351" t="s">
        <v>31</v>
      </c>
      <c r="B212" s="352" t="s">
        <v>175</v>
      </c>
      <c r="C212" s="352"/>
      <c r="D212" s="352"/>
      <c r="E212" s="352"/>
      <c r="F212" s="352"/>
      <c r="G212" s="352"/>
      <c r="H212" s="352"/>
      <c r="I212" s="352"/>
      <c r="J212" s="352"/>
      <c r="K212" s="352"/>
      <c r="L212" s="352"/>
      <c r="M212" s="352"/>
      <c r="N212" s="352"/>
      <c r="O212" s="352"/>
      <c r="P212" s="352"/>
      <c r="Q212" s="352"/>
      <c r="R212" s="352"/>
      <c r="S212" s="352"/>
      <c r="T212" s="352"/>
      <c r="U212" s="352"/>
      <c r="V212" s="352"/>
      <c r="W212" s="352"/>
      <c r="X212" s="352"/>
      <c r="Y212" s="352"/>
      <c r="Z212" s="352"/>
      <c r="AA212" s="352"/>
      <c r="AB212" s="352"/>
      <c r="AC212" s="352"/>
      <c r="AD212" s="352"/>
      <c r="AE212" s="352"/>
      <c r="AF212" s="352"/>
      <c r="AG212" s="352"/>
      <c r="AH212" s="352"/>
      <c r="AI212" s="352"/>
      <c r="AJ212" s="38"/>
    </row>
    <row r="213" spans="1:36" s="37" customFormat="1" ht="36" customHeight="1" x14ac:dyDescent="0.2">
      <c r="A213" s="29"/>
      <c r="B213" s="358" t="s">
        <v>206</v>
      </c>
      <c r="C213" s="352"/>
      <c r="D213" s="352"/>
      <c r="E213" s="352"/>
      <c r="F213" s="352"/>
      <c r="G213" s="352"/>
      <c r="H213" s="352"/>
      <c r="I213" s="352"/>
      <c r="J213" s="352"/>
      <c r="K213" s="352"/>
      <c r="L213" s="352"/>
      <c r="M213" s="352"/>
      <c r="N213" s="352"/>
      <c r="O213" s="352"/>
      <c r="P213" s="352"/>
      <c r="Q213" s="352"/>
      <c r="R213" s="352"/>
      <c r="S213" s="352"/>
      <c r="T213" s="352"/>
      <c r="U213" s="352"/>
      <c r="V213" s="352"/>
      <c r="W213" s="352"/>
      <c r="X213" s="352"/>
      <c r="Y213" s="352"/>
      <c r="Z213" s="352"/>
      <c r="AA213" s="352"/>
      <c r="AB213" s="352"/>
      <c r="AC213" s="352"/>
      <c r="AD213" s="352"/>
      <c r="AE213" s="352"/>
      <c r="AF213" s="352"/>
      <c r="AG213" s="352"/>
      <c r="AH213" s="352"/>
      <c r="AI213" s="352"/>
      <c r="AJ213" s="38"/>
    </row>
    <row r="214" spans="1:36" s="37" customFormat="1" ht="37.5" customHeight="1" x14ac:dyDescent="0.2">
      <c r="A214" s="29"/>
      <c r="B214" s="358" t="s">
        <v>107</v>
      </c>
      <c r="C214" s="352"/>
      <c r="D214" s="352"/>
      <c r="E214" s="352"/>
      <c r="F214" s="352"/>
      <c r="G214" s="352"/>
      <c r="H214" s="352"/>
      <c r="I214" s="352"/>
      <c r="J214" s="352"/>
      <c r="K214" s="352"/>
      <c r="L214" s="352"/>
      <c r="M214" s="352"/>
      <c r="N214" s="352"/>
      <c r="O214" s="352"/>
      <c r="P214" s="352"/>
      <c r="Q214" s="352"/>
      <c r="R214" s="352"/>
      <c r="S214" s="352"/>
      <c r="T214" s="352"/>
      <c r="U214" s="352"/>
      <c r="V214" s="352"/>
      <c r="W214" s="352"/>
      <c r="X214" s="352"/>
      <c r="Y214" s="352"/>
      <c r="Z214" s="352"/>
      <c r="AA214" s="352"/>
      <c r="AB214" s="352"/>
      <c r="AC214" s="352"/>
      <c r="AD214" s="352"/>
      <c r="AE214" s="352"/>
      <c r="AF214" s="352"/>
      <c r="AG214" s="352"/>
      <c r="AH214" s="352"/>
      <c r="AI214" s="352"/>
      <c r="AJ214" s="38"/>
    </row>
    <row r="215" spans="1:36" s="37" customFormat="1" ht="37.5" customHeight="1" x14ac:dyDescent="0.2">
      <c r="A215" s="29"/>
      <c r="B215" s="358" t="s">
        <v>108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  <c r="Z215" s="352"/>
      <c r="AA215" s="352"/>
      <c r="AB215" s="352"/>
      <c r="AC215" s="352"/>
      <c r="AD215" s="352"/>
      <c r="AE215" s="352"/>
      <c r="AF215" s="352"/>
      <c r="AG215" s="352"/>
      <c r="AH215" s="352"/>
      <c r="AI215" s="352"/>
      <c r="AJ215" s="38"/>
    </row>
    <row r="216" spans="1:36" s="37" customFormat="1" ht="15" customHeight="1" x14ac:dyDescent="0.2">
      <c r="A216" s="76" t="s">
        <v>103</v>
      </c>
      <c r="B216" s="288"/>
      <c r="C216" s="288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  <c r="O216" s="21"/>
      <c r="P216" s="76" t="s">
        <v>104</v>
      </c>
      <c r="Q216" s="284"/>
      <c r="R216" s="284"/>
      <c r="S216" s="284"/>
      <c r="T216" s="284"/>
      <c r="U216" s="284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38"/>
    </row>
    <row r="217" spans="1:36" ht="8.1" customHeight="1" x14ac:dyDescent="0.2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</row>
    <row r="218" spans="1:36" ht="24" customHeight="1" x14ac:dyDescent="0.25">
      <c r="A218" s="272" t="s">
        <v>209</v>
      </c>
      <c r="B218" s="179"/>
      <c r="C218" s="179"/>
      <c r="D218" s="179"/>
      <c r="E218" s="179"/>
      <c r="F218" s="179"/>
      <c r="G218" s="179"/>
      <c r="H218" s="179"/>
      <c r="I218" s="180"/>
      <c r="J218" s="272" t="s">
        <v>210</v>
      </c>
      <c r="K218" s="179"/>
      <c r="L218" s="179"/>
      <c r="M218" s="179"/>
      <c r="N218" s="179"/>
      <c r="O218" s="179"/>
      <c r="P218" s="180"/>
      <c r="Q218" s="272" t="s">
        <v>171</v>
      </c>
      <c r="R218" s="179"/>
      <c r="S218" s="179"/>
      <c r="T218" s="179"/>
      <c r="U218" s="179"/>
      <c r="V218" s="179"/>
      <c r="W218" s="180"/>
    </row>
    <row r="219" spans="1:36" ht="33" customHeight="1" x14ac:dyDescent="0.25">
      <c r="A219" s="273"/>
      <c r="B219" s="259"/>
      <c r="C219" s="259"/>
      <c r="D219" s="259"/>
      <c r="E219" s="259"/>
      <c r="F219" s="259"/>
      <c r="G219" s="259"/>
      <c r="H219" s="259"/>
      <c r="I219" s="260"/>
      <c r="J219" s="274"/>
      <c r="K219" s="234"/>
      <c r="L219" s="234"/>
      <c r="M219" s="234"/>
      <c r="N219" s="234"/>
      <c r="O219" s="234"/>
      <c r="P219" s="233"/>
      <c r="Q219" s="275"/>
      <c r="R219" s="276"/>
      <c r="S219" s="276"/>
      <c r="T219" s="276"/>
      <c r="U219" s="276"/>
      <c r="V219" s="276"/>
      <c r="W219" s="277"/>
    </row>
    <row r="220" spans="1:36" ht="33" customHeight="1" x14ac:dyDescent="0.25">
      <c r="A220" s="273"/>
      <c r="B220" s="259"/>
      <c r="C220" s="259"/>
      <c r="D220" s="259"/>
      <c r="E220" s="259"/>
      <c r="F220" s="259"/>
      <c r="G220" s="259"/>
      <c r="H220" s="259"/>
      <c r="I220" s="260"/>
      <c r="J220" s="274"/>
      <c r="K220" s="234"/>
      <c r="L220" s="234"/>
      <c r="M220" s="234"/>
      <c r="N220" s="234"/>
      <c r="O220" s="234"/>
      <c r="P220" s="233"/>
      <c r="Q220" s="278"/>
      <c r="R220" s="279"/>
      <c r="S220" s="279"/>
      <c r="T220" s="279"/>
      <c r="U220" s="279"/>
      <c r="V220" s="279"/>
      <c r="W220" s="280"/>
    </row>
    <row r="221" spans="1:36" ht="33" customHeight="1" x14ac:dyDescent="0.25">
      <c r="A221" s="273"/>
      <c r="B221" s="259"/>
      <c r="C221" s="259"/>
      <c r="D221" s="259"/>
      <c r="E221" s="259"/>
      <c r="F221" s="259"/>
      <c r="G221" s="259"/>
      <c r="H221" s="259"/>
      <c r="I221" s="260"/>
      <c r="J221" s="274"/>
      <c r="K221" s="234"/>
      <c r="L221" s="234"/>
      <c r="M221" s="234"/>
      <c r="N221" s="234"/>
      <c r="O221" s="234"/>
      <c r="P221" s="233"/>
      <c r="Q221" s="281"/>
      <c r="R221" s="282"/>
      <c r="S221" s="282"/>
      <c r="T221" s="282"/>
      <c r="U221" s="282"/>
      <c r="V221" s="282"/>
      <c r="W221" s="283"/>
    </row>
  </sheetData>
  <sheetProtection password="BF03" sheet="1" formatRows="0" selectLockedCells="1"/>
  <mergeCells count="477">
    <mergeCell ref="B52:AG52"/>
    <mergeCell ref="A199:L199"/>
    <mergeCell ref="M199:Q199"/>
    <mergeCell ref="AE199:AI199"/>
    <mergeCell ref="A201:W201"/>
    <mergeCell ref="A203:L203"/>
    <mergeCell ref="A204:L204"/>
    <mergeCell ref="J193:M193"/>
    <mergeCell ref="A196:L196"/>
    <mergeCell ref="M196:Q196"/>
    <mergeCell ref="A197:L197"/>
    <mergeCell ref="M197:Q197"/>
    <mergeCell ref="A198:L198"/>
    <mergeCell ref="M198:Q198"/>
    <mergeCell ref="S196:AD196"/>
    <mergeCell ref="S197:AD197"/>
    <mergeCell ref="S198:AD198"/>
    <mergeCell ref="AE196:AI196"/>
    <mergeCell ref="AE197:AI197"/>
    <mergeCell ref="AE198:AI198"/>
    <mergeCell ref="AD183:AH183"/>
    <mergeCell ref="AD184:AH184"/>
    <mergeCell ref="AD185:AH185"/>
    <mergeCell ref="AD186:AH186"/>
    <mergeCell ref="T190:X190"/>
    <mergeCell ref="Y190:AC190"/>
    <mergeCell ref="AD190:AH190"/>
    <mergeCell ref="T188:X188"/>
    <mergeCell ref="Y188:AC188"/>
    <mergeCell ref="AD188:AH188"/>
    <mergeCell ref="T186:X186"/>
    <mergeCell ref="T183:X183"/>
    <mergeCell ref="Y183:AC183"/>
    <mergeCell ref="Y184:AC184"/>
    <mergeCell ref="Y191:AC191"/>
    <mergeCell ref="AD191:AH191"/>
    <mergeCell ref="T184:X184"/>
    <mergeCell ref="G185:S185"/>
    <mergeCell ref="T185:X185"/>
    <mergeCell ref="B16:AI16"/>
    <mergeCell ref="B19:AI19"/>
    <mergeCell ref="B22:AI22"/>
    <mergeCell ref="B50:AI50"/>
    <mergeCell ref="B17:AI17"/>
    <mergeCell ref="B26:AI26"/>
    <mergeCell ref="B29:AI29"/>
    <mergeCell ref="B32:AI32"/>
    <mergeCell ref="B38:AI38"/>
    <mergeCell ref="B41:AI41"/>
    <mergeCell ref="B44:AI44"/>
    <mergeCell ref="B47:AI47"/>
    <mergeCell ref="B20:AI20"/>
    <mergeCell ref="B23:AI23"/>
    <mergeCell ref="AD180:AH180"/>
    <mergeCell ref="G188:S188"/>
    <mergeCell ref="B108:J108"/>
    <mergeCell ref="Y185:AC185"/>
    <mergeCell ref="Y186:AC186"/>
    <mergeCell ref="F193:I193"/>
    <mergeCell ref="E146:O146"/>
    <mergeCell ref="E147:O147"/>
    <mergeCell ref="D148:H148"/>
    <mergeCell ref="P148:S148"/>
    <mergeCell ref="T148:W148"/>
    <mergeCell ref="AB148:AE148"/>
    <mergeCell ref="G189:S189"/>
    <mergeCell ref="T189:X189"/>
    <mergeCell ref="Y189:AC189"/>
    <mergeCell ref="AD189:AH189"/>
    <mergeCell ref="G178:S178"/>
    <mergeCell ref="T178:X178"/>
    <mergeCell ref="Y178:AC178"/>
    <mergeCell ref="AD178:AH178"/>
    <mergeCell ref="G179:S179"/>
    <mergeCell ref="T179:X179"/>
    <mergeCell ref="Y179:AC179"/>
    <mergeCell ref="AD179:AH179"/>
    <mergeCell ref="G180:S180"/>
    <mergeCell ref="T180:X180"/>
    <mergeCell ref="Y180:AC180"/>
    <mergeCell ref="G191:S191"/>
    <mergeCell ref="T191:X191"/>
    <mergeCell ref="A1:E1"/>
    <mergeCell ref="A4:W4"/>
    <mergeCell ref="B6:G6"/>
    <mergeCell ref="B14:AI14"/>
    <mergeCell ref="A7:AI7"/>
    <mergeCell ref="B10:AI10"/>
    <mergeCell ref="B13:AI13"/>
    <mergeCell ref="B15:AI15"/>
    <mergeCell ref="B11:AI11"/>
    <mergeCell ref="B111:J111"/>
    <mergeCell ref="B112:J112"/>
    <mergeCell ref="A156:M157"/>
    <mergeCell ref="N156:R156"/>
    <mergeCell ref="S156:W156"/>
    <mergeCell ref="X156:AB156"/>
    <mergeCell ref="N157:R157"/>
    <mergeCell ref="S157:W157"/>
    <mergeCell ref="X157:AB157"/>
    <mergeCell ref="T153:W153"/>
    <mergeCell ref="T154:W154"/>
    <mergeCell ref="P154:S154"/>
    <mergeCell ref="X148:AA148"/>
    <mergeCell ref="T151:W151"/>
    <mergeCell ref="T152:W152"/>
    <mergeCell ref="P153:S153"/>
    <mergeCell ref="K113:Q113"/>
    <mergeCell ref="K132:Q132"/>
    <mergeCell ref="X151:AA151"/>
    <mergeCell ref="X152:AA152"/>
    <mergeCell ref="P146:S146"/>
    <mergeCell ref="P149:S149"/>
    <mergeCell ref="M202:P202"/>
    <mergeCell ref="Q202:AD202"/>
    <mergeCell ref="Q205:AD205"/>
    <mergeCell ref="B25:AI25"/>
    <mergeCell ref="B28:AI28"/>
    <mergeCell ref="B31:AI31"/>
    <mergeCell ref="B34:AI34"/>
    <mergeCell ref="B37:AI37"/>
    <mergeCell ref="B40:AI40"/>
    <mergeCell ref="B43:AI43"/>
    <mergeCell ref="B46:AI46"/>
    <mergeCell ref="B49:AI49"/>
    <mergeCell ref="K103:Q104"/>
    <mergeCell ref="K105:Q105"/>
    <mergeCell ref="K106:Q106"/>
    <mergeCell ref="K107:Q107"/>
    <mergeCell ref="K108:Q108"/>
    <mergeCell ref="K109:Q109"/>
    <mergeCell ref="K110:Q110"/>
    <mergeCell ref="K111:Q111"/>
    <mergeCell ref="K112:Q112"/>
    <mergeCell ref="B107:J107"/>
    <mergeCell ref="B109:J109"/>
    <mergeCell ref="B110:J110"/>
    <mergeCell ref="Q216:U216"/>
    <mergeCell ref="A205:L205"/>
    <mergeCell ref="M203:P203"/>
    <mergeCell ref="M204:P204"/>
    <mergeCell ref="M205:P205"/>
    <mergeCell ref="Q203:AD203"/>
    <mergeCell ref="Q204:AD204"/>
    <mergeCell ref="B216:N216"/>
    <mergeCell ref="B208:AI208"/>
    <mergeCell ref="B212:AI212"/>
    <mergeCell ref="A218:I218"/>
    <mergeCell ref="J218:P218"/>
    <mergeCell ref="Q218:W218"/>
    <mergeCell ref="A219:I219"/>
    <mergeCell ref="J219:P219"/>
    <mergeCell ref="Q219:W221"/>
    <mergeCell ref="A220:I220"/>
    <mergeCell ref="J220:P220"/>
    <mergeCell ref="A221:I221"/>
    <mergeCell ref="J221:P221"/>
    <mergeCell ref="B153:O153"/>
    <mergeCell ref="A178:E178"/>
    <mergeCell ref="AB153:AE153"/>
    <mergeCell ref="AB154:AE154"/>
    <mergeCell ref="AC157:AE157"/>
    <mergeCell ref="AD181:AH181"/>
    <mergeCell ref="X153:AA153"/>
    <mergeCell ref="B165:O165"/>
    <mergeCell ref="T181:X181"/>
    <mergeCell ref="K115:Q115"/>
    <mergeCell ref="T140:W140"/>
    <mergeCell ref="T141:W141"/>
    <mergeCell ref="P140:S140"/>
    <mergeCell ref="P141:S141"/>
    <mergeCell ref="P145:S145"/>
    <mergeCell ref="T138:W138"/>
    <mergeCell ref="T139:W139"/>
    <mergeCell ref="P138:S138"/>
    <mergeCell ref="K130:Q130"/>
    <mergeCell ref="K131:Q131"/>
    <mergeCell ref="K133:Q133"/>
    <mergeCell ref="R133:X133"/>
    <mergeCell ref="P139:S139"/>
    <mergeCell ref="X139:AA139"/>
    <mergeCell ref="X140:AA140"/>
    <mergeCell ref="K114:Q114"/>
    <mergeCell ref="K116:Q116"/>
    <mergeCell ref="K117:Q117"/>
    <mergeCell ref="A193:E193"/>
    <mergeCell ref="A188:E188"/>
    <mergeCell ref="B149:O149"/>
    <mergeCell ref="B150:O150"/>
    <mergeCell ref="B139:O139"/>
    <mergeCell ref="B140:O140"/>
    <mergeCell ref="B138:O138"/>
    <mergeCell ref="E142:O142"/>
    <mergeCell ref="E143:O143"/>
    <mergeCell ref="G184:S184"/>
    <mergeCell ref="A191:B192"/>
    <mergeCell ref="G190:S190"/>
    <mergeCell ref="G181:S181"/>
    <mergeCell ref="K125:Q125"/>
    <mergeCell ref="K124:Q124"/>
    <mergeCell ref="K123:Q123"/>
    <mergeCell ref="G186:S186"/>
    <mergeCell ref="G183:S183"/>
    <mergeCell ref="K121:Q121"/>
    <mergeCell ref="A183:E183"/>
    <mergeCell ref="B122:J122"/>
    <mergeCell ref="B123:J123"/>
    <mergeCell ref="B124:J124"/>
    <mergeCell ref="B125:J125"/>
    <mergeCell ref="K118:Q118"/>
    <mergeCell ref="K122:Q122"/>
    <mergeCell ref="K119:Q119"/>
    <mergeCell ref="K120:Q120"/>
    <mergeCell ref="K128:Q128"/>
    <mergeCell ref="K129:Q129"/>
    <mergeCell ref="K126:Q126"/>
    <mergeCell ref="K127:Q127"/>
    <mergeCell ref="O159:P159"/>
    <mergeCell ref="AB146:AE146"/>
    <mergeCell ref="AB142:AE142"/>
    <mergeCell ref="X144:AA144"/>
    <mergeCell ref="X145:AA145"/>
    <mergeCell ref="X146:AA146"/>
    <mergeCell ref="AB143:AE143"/>
    <mergeCell ref="T142:W142"/>
    <mergeCell ref="T143:W143"/>
    <mergeCell ref="T144:W144"/>
    <mergeCell ref="T145:W145"/>
    <mergeCell ref="P142:S142"/>
    <mergeCell ref="P143:S143"/>
    <mergeCell ref="P144:S144"/>
    <mergeCell ref="B154:O154"/>
    <mergeCell ref="AB145:AE145"/>
    <mergeCell ref="AB150:AE150"/>
    <mergeCell ref="P150:S150"/>
    <mergeCell ref="P151:S151"/>
    <mergeCell ref="P152:S152"/>
    <mergeCell ref="T146:W146"/>
    <mergeCell ref="T147:W147"/>
    <mergeCell ref="T149:W149"/>
    <mergeCell ref="T150:W150"/>
    <mergeCell ref="AA121:AC121"/>
    <mergeCell ref="AB151:AE151"/>
    <mergeCell ref="X154:AA154"/>
    <mergeCell ref="P147:S147"/>
    <mergeCell ref="X138:AA138"/>
    <mergeCell ref="Y133:Z133"/>
    <mergeCell ref="A195:AI195"/>
    <mergeCell ref="AB149:AE149"/>
    <mergeCell ref="X147:AA147"/>
    <mergeCell ref="X149:AA149"/>
    <mergeCell ref="X150:AA150"/>
    <mergeCell ref="AB147:AE147"/>
    <mergeCell ref="AB141:AE141"/>
    <mergeCell ref="AB144:AE144"/>
    <mergeCell ref="X142:AA142"/>
    <mergeCell ref="X143:AA143"/>
    <mergeCell ref="AB138:AE138"/>
    <mergeCell ref="X141:AA141"/>
    <mergeCell ref="AA131:AC131"/>
    <mergeCell ref="AA132:AC132"/>
    <mergeCell ref="AA133:AC133"/>
    <mergeCell ref="AB139:AE139"/>
    <mergeCell ref="AB140:AE140"/>
    <mergeCell ref="AB152:AE152"/>
    <mergeCell ref="AG121:AI121"/>
    <mergeCell ref="AG122:AI122"/>
    <mergeCell ref="AG123:AI123"/>
    <mergeCell ref="AA105:AC105"/>
    <mergeCell ref="AD110:AF110"/>
    <mergeCell ref="AD111:AF111"/>
    <mergeCell ref="AD112:AF112"/>
    <mergeCell ref="AD113:AF113"/>
    <mergeCell ref="AD114:AF114"/>
    <mergeCell ref="AD115:AF115"/>
    <mergeCell ref="AA111:AC111"/>
    <mergeCell ref="AA112:AC112"/>
    <mergeCell ref="AA113:AC113"/>
    <mergeCell ref="AG112:AI112"/>
    <mergeCell ref="AG113:AI113"/>
    <mergeCell ref="AG114:AI114"/>
    <mergeCell ref="AG115:AI115"/>
    <mergeCell ref="AG116:AI116"/>
    <mergeCell ref="AG117:AI117"/>
    <mergeCell ref="AG118:AI118"/>
    <mergeCell ref="AG119:AI119"/>
    <mergeCell ref="AG120:AI120"/>
    <mergeCell ref="AD107:AF107"/>
    <mergeCell ref="AD108:AF108"/>
    <mergeCell ref="AA128:AC128"/>
    <mergeCell ref="AA129:AC129"/>
    <mergeCell ref="AA130:AC130"/>
    <mergeCell ref="AA106:AC106"/>
    <mergeCell ref="AA107:AC107"/>
    <mergeCell ref="AA108:AC108"/>
    <mergeCell ref="AA109:AC109"/>
    <mergeCell ref="AA110:AC110"/>
    <mergeCell ref="AD125:AF125"/>
    <mergeCell ref="AD126:AF126"/>
    <mergeCell ref="AA125:AC125"/>
    <mergeCell ref="AA126:AC126"/>
    <mergeCell ref="AA127:AC127"/>
    <mergeCell ref="AD109:AF109"/>
    <mergeCell ref="AA122:AC122"/>
    <mergeCell ref="AA123:AC123"/>
    <mergeCell ref="AA124:AC124"/>
    <mergeCell ref="AA114:AC114"/>
    <mergeCell ref="AA115:AC115"/>
    <mergeCell ref="AA116:AC116"/>
    <mergeCell ref="AA117:AC117"/>
    <mergeCell ref="AA118:AC118"/>
    <mergeCell ref="AA119:AC119"/>
    <mergeCell ref="AA120:AC120"/>
    <mergeCell ref="AX97:AX104"/>
    <mergeCell ref="B35:AI35"/>
    <mergeCell ref="B103:J104"/>
    <mergeCell ref="A103:A104"/>
    <mergeCell ref="B105:J105"/>
    <mergeCell ref="B106:J106"/>
    <mergeCell ref="AG125:AI125"/>
    <mergeCell ref="AG126:AI126"/>
    <mergeCell ref="AD116:AF116"/>
    <mergeCell ref="AD117:AF117"/>
    <mergeCell ref="AD118:AF118"/>
    <mergeCell ref="AD119:AF119"/>
    <mergeCell ref="AD120:AF120"/>
    <mergeCell ref="AD121:AF121"/>
    <mergeCell ref="AD122:AF122"/>
    <mergeCell ref="AD123:AF123"/>
    <mergeCell ref="AD124:AF124"/>
    <mergeCell ref="AA103:AC104"/>
    <mergeCell ref="AD103:AI103"/>
    <mergeCell ref="AD104:AF104"/>
    <mergeCell ref="AG104:AI104"/>
    <mergeCell ref="AD105:AF105"/>
    <mergeCell ref="AD106:AF106"/>
    <mergeCell ref="AG105:AI105"/>
    <mergeCell ref="B213:AI213"/>
    <mergeCell ref="B214:AI214"/>
    <mergeCell ref="B215:AI215"/>
    <mergeCell ref="B166:O166"/>
    <mergeCell ref="P163:S163"/>
    <mergeCell ref="P164:S164"/>
    <mergeCell ref="P165:S165"/>
    <mergeCell ref="P166:S166"/>
    <mergeCell ref="B167:O167"/>
    <mergeCell ref="P167:S167"/>
    <mergeCell ref="L172:M172"/>
    <mergeCell ref="S172:T172"/>
    <mergeCell ref="Y172:Z172"/>
    <mergeCell ref="B210:AI210"/>
    <mergeCell ref="B209:AI209"/>
    <mergeCell ref="Y181:AC181"/>
    <mergeCell ref="A175:E175"/>
    <mergeCell ref="A172:E172"/>
    <mergeCell ref="AE202:AI202"/>
    <mergeCell ref="AE203:AI203"/>
    <mergeCell ref="AE204:AI204"/>
    <mergeCell ref="AE205:AI205"/>
    <mergeCell ref="S199:AD199"/>
    <mergeCell ref="A202:L202"/>
    <mergeCell ref="B130:J130"/>
    <mergeCell ref="B131:J131"/>
    <mergeCell ref="B132:J132"/>
    <mergeCell ref="B133:J133"/>
    <mergeCell ref="B113:J113"/>
    <mergeCell ref="B114:J114"/>
    <mergeCell ref="E99:N99"/>
    <mergeCell ref="AA134:AC134"/>
    <mergeCell ref="AG132:AI132"/>
    <mergeCell ref="AG124:AI124"/>
    <mergeCell ref="R105:X105"/>
    <mergeCell ref="Y105:Z105"/>
    <mergeCell ref="R103:X104"/>
    <mergeCell ref="Y103:Z104"/>
    <mergeCell ref="R106:X106"/>
    <mergeCell ref="Y106:Z106"/>
    <mergeCell ref="R107:X107"/>
    <mergeCell ref="Y107:Z107"/>
    <mergeCell ref="AG134:AI134"/>
    <mergeCell ref="AD127:AF127"/>
    <mergeCell ref="AD128:AF128"/>
    <mergeCell ref="AD129:AF129"/>
    <mergeCell ref="AD130:AF130"/>
    <mergeCell ref="AD131:AF131"/>
    <mergeCell ref="B65:AG65"/>
    <mergeCell ref="B56:AG56"/>
    <mergeCell ref="B82:AG82"/>
    <mergeCell ref="B91:AG91"/>
    <mergeCell ref="B163:O163"/>
    <mergeCell ref="B164:O164"/>
    <mergeCell ref="B115:J115"/>
    <mergeCell ref="B116:J116"/>
    <mergeCell ref="B117:J117"/>
    <mergeCell ref="B118:J118"/>
    <mergeCell ref="B119:J119"/>
    <mergeCell ref="B120:J120"/>
    <mergeCell ref="B121:J121"/>
    <mergeCell ref="B126:J126"/>
    <mergeCell ref="B127:J127"/>
    <mergeCell ref="B128:J128"/>
    <mergeCell ref="B129:J129"/>
    <mergeCell ref="AG127:AI127"/>
    <mergeCell ref="AG128:AI128"/>
    <mergeCell ref="AG129:AI129"/>
    <mergeCell ref="AG130:AI130"/>
    <mergeCell ref="AG131:AI131"/>
    <mergeCell ref="AG133:AI133"/>
    <mergeCell ref="AD134:AF134"/>
    <mergeCell ref="AD132:AF132"/>
    <mergeCell ref="AD133:AF133"/>
    <mergeCell ref="AG106:AI106"/>
    <mergeCell ref="AG107:AI107"/>
    <mergeCell ref="AG108:AI108"/>
    <mergeCell ref="AG109:AI109"/>
    <mergeCell ref="AG110:AI110"/>
    <mergeCell ref="AG111:AI111"/>
    <mergeCell ref="R108:X108"/>
    <mergeCell ref="Y108:Z108"/>
    <mergeCell ref="R109:X109"/>
    <mergeCell ref="Y109:Z109"/>
    <mergeCell ref="R110:X110"/>
    <mergeCell ref="Y110:Z110"/>
    <mergeCell ref="R111:X111"/>
    <mergeCell ref="Y111:Z111"/>
    <mergeCell ref="R112:X112"/>
    <mergeCell ref="Y112:Z112"/>
    <mergeCell ref="R113:X113"/>
    <mergeCell ref="Y113:Z113"/>
    <mergeCell ref="R114:X114"/>
    <mergeCell ref="Y114:Z114"/>
    <mergeCell ref="R115:X115"/>
    <mergeCell ref="Y115:Z115"/>
    <mergeCell ref="R116:X116"/>
    <mergeCell ref="Y116:Z116"/>
    <mergeCell ref="R117:X117"/>
    <mergeCell ref="Y117:Z117"/>
    <mergeCell ref="R125:X125"/>
    <mergeCell ref="Y125:Z125"/>
    <mergeCell ref="R126:X126"/>
    <mergeCell ref="Y126:Z126"/>
    <mergeCell ref="R127:X127"/>
    <mergeCell ref="Y127:Z127"/>
    <mergeCell ref="R118:X118"/>
    <mergeCell ref="Y118:Z118"/>
    <mergeCell ref="R119:X119"/>
    <mergeCell ref="Y119:Z119"/>
    <mergeCell ref="R120:X120"/>
    <mergeCell ref="Y120:Z120"/>
    <mergeCell ref="R121:X121"/>
    <mergeCell ref="Y121:Z121"/>
    <mergeCell ref="R122:X122"/>
    <mergeCell ref="Y122:Z122"/>
    <mergeCell ref="AM101:AM104"/>
    <mergeCell ref="AN101:AN104"/>
    <mergeCell ref="AO101:AO104"/>
    <mergeCell ref="AP101:AP104"/>
    <mergeCell ref="AQ101:AQ104"/>
    <mergeCell ref="AR101:AR104"/>
    <mergeCell ref="AF157:AI157"/>
    <mergeCell ref="D145:M145"/>
    <mergeCell ref="Y134:Z134"/>
    <mergeCell ref="AM134:AQ134"/>
    <mergeCell ref="R128:X128"/>
    <mergeCell ref="Y128:Z128"/>
    <mergeCell ref="R129:X129"/>
    <mergeCell ref="Y129:Z129"/>
    <mergeCell ref="R130:X130"/>
    <mergeCell ref="Y130:Z130"/>
    <mergeCell ref="R131:X131"/>
    <mergeCell ref="Y131:Z131"/>
    <mergeCell ref="R132:X132"/>
    <mergeCell ref="Y132:Z132"/>
    <mergeCell ref="R123:X123"/>
    <mergeCell ref="Y123:Z123"/>
    <mergeCell ref="R124:X124"/>
    <mergeCell ref="Y124:Z124"/>
  </mergeCells>
  <conditionalFormatting sqref="J193">
    <cfRule type="expression" dxfId="34" priority="97">
      <formula>$AS$193&gt;0</formula>
    </cfRule>
  </conditionalFormatting>
  <conditionalFormatting sqref="F193:J193 N193:AA193">
    <cfRule type="expression" dxfId="33" priority="52">
      <formula>$J$193&lt;&gt;0</formula>
    </cfRule>
  </conditionalFormatting>
  <conditionalFormatting sqref="AC157:AF157">
    <cfRule type="expression" dxfId="32" priority="51">
      <formula>$AF$157=0</formula>
    </cfRule>
  </conditionalFormatting>
  <conditionalFormatting sqref="F193:J193">
    <cfRule type="expression" dxfId="31" priority="49">
      <formula>$J$193=0</formula>
    </cfRule>
  </conditionalFormatting>
  <conditionalFormatting sqref="AJ105:AJ134">
    <cfRule type="expression" dxfId="30" priority="122">
      <formula>#REF!=1</formula>
    </cfRule>
    <cfRule type="expression" dxfId="29" priority="123">
      <formula>#REF!=1</formula>
    </cfRule>
    <cfRule type="expression" dxfId="28" priority="124">
      <formula>AV105=1</formula>
    </cfRule>
    <cfRule type="expression" dxfId="27" priority="125">
      <formula>AW105=1</formula>
    </cfRule>
  </conditionalFormatting>
  <conditionalFormatting sqref="AJ128:AJ134">
    <cfRule type="expression" dxfId="26" priority="126">
      <formula>#REF!=1</formula>
    </cfRule>
    <cfRule type="expression" dxfId="25" priority="127">
      <formula>#REF!=1</formula>
    </cfRule>
    <cfRule type="expression" dxfId="24" priority="128">
      <formula>AV128=1</formula>
    </cfRule>
    <cfRule type="expression" dxfId="23" priority="129">
      <formula>AW128=1</formula>
    </cfRule>
  </conditionalFormatting>
  <conditionalFormatting sqref="U99">
    <cfRule type="expression" dxfId="22" priority="22">
      <formula>#REF!=1</formula>
    </cfRule>
    <cfRule type="expression" dxfId="21" priority="23">
      <formula>#REF!=1</formula>
    </cfRule>
    <cfRule type="expression" dxfId="20" priority="24">
      <formula>AV99=1</formula>
    </cfRule>
    <cfRule type="expression" dxfId="19" priority="25">
      <formula>AW99=1</formula>
    </cfRule>
  </conditionalFormatting>
  <conditionalFormatting sqref="AD134">
    <cfRule type="expression" dxfId="18" priority="21">
      <formula>AND(AS134=1)</formula>
    </cfRule>
  </conditionalFormatting>
  <conditionalFormatting sqref="AJ111:AK113">
    <cfRule type="expression" dxfId="17" priority="543">
      <formula>BB111:BB137=1</formula>
    </cfRule>
    <cfRule type="expression" dxfId="16" priority="544">
      <formula>BD122:BD137=1</formula>
    </cfRule>
    <cfRule type="expression" dxfId="15" priority="545">
      <formula>#REF!=1</formula>
    </cfRule>
  </conditionalFormatting>
  <conditionalFormatting sqref="B132:AF133">
    <cfRule type="expression" dxfId="14" priority="5">
      <formula>AND($AR132=1)</formula>
    </cfRule>
  </conditionalFormatting>
  <conditionalFormatting sqref="E99:N99">
    <cfRule type="expression" dxfId="13" priority="2">
      <formula>AND($E$99="",$AM$134&gt;0)</formula>
    </cfRule>
  </conditionalFormatting>
  <conditionalFormatting sqref="AX140:AX141">
    <cfRule type="expression" dxfId="12" priority="564">
      <formula>BG140:BG161=1</formula>
    </cfRule>
    <cfRule type="expression" dxfId="11" priority="565">
      <formula>BI140:BI161=1</formula>
    </cfRule>
    <cfRule type="expression" dxfId="10" priority="566">
      <formula>#REF!=1</formula>
    </cfRule>
  </conditionalFormatting>
  <conditionalFormatting sqref="AX142">
    <cfRule type="expression" dxfId="9" priority="567">
      <formula>BI140:BI161=1</formula>
    </cfRule>
    <cfRule type="expression" dxfId="8" priority="568">
      <formula>BK140:BK161=1</formula>
    </cfRule>
    <cfRule type="expression" dxfId="7" priority="569">
      <formula>#REF!=1</formula>
    </cfRule>
  </conditionalFormatting>
  <conditionalFormatting sqref="AX134:AY134">
    <cfRule type="expression" dxfId="6" priority="570">
      <formula>BG135:BG159=1</formula>
    </cfRule>
    <cfRule type="expression" dxfId="5" priority="571">
      <formula>BI135:BI159=1</formula>
    </cfRule>
    <cfRule type="expression" dxfId="4" priority="572">
      <formula>#REF!=1</formula>
    </cfRule>
  </conditionalFormatting>
  <conditionalFormatting sqref="AV111:AW113">
    <cfRule type="expression" dxfId="3" priority="573">
      <formula>BE111:BE137=1</formula>
    </cfRule>
    <cfRule type="expression" dxfId="2" priority="574">
      <formula>BG122:BG137=1</formula>
    </cfRule>
    <cfRule type="expression" dxfId="1" priority="575">
      <formula>#REF!=1</formula>
    </cfRule>
  </conditionalFormatting>
  <conditionalFormatting sqref="B105:AF131">
    <cfRule type="expression" dxfId="0" priority="1">
      <formula>AND($AR105=1)</formula>
    </cfRule>
  </conditionalFormatting>
  <dataValidations xWindow="121" yWindow="417" count="12">
    <dataValidation type="list" allowBlank="1" showInputMessage="1" showErrorMessage="1" error="Zvolte z povolených možností!" prompt="Vyberte z nabídky" sqref="K134:Q134">
      <formula1>kategorie</formula1>
    </dataValidation>
    <dataValidation allowBlank="1" showInputMessage="1" showErrorMessage="1" prompt="uveďte stručný popis o jaký údaj jde" sqref="A105:A134 B134:J134"/>
    <dataValidation type="list" allowBlank="1" showInputMessage="1" showErrorMessage="1" error="Zvolte z povolených možností!" prompt="Vyberte z nabídky" sqref="K105:Q133">
      <formula1>Kategorie_výdajů</formula1>
    </dataValidation>
    <dataValidation type="list" showInputMessage="1" showErrorMessage="1" prompt="Vyberte z nabídky" sqref="E100:E101">
      <formula1>Režim_podpory</formula1>
    </dataValidation>
    <dataValidation type="list" allowBlank="1" showInputMessage="1" showErrorMessage="1" promptTitle="Vyberte možnost z nabídky" prompt="musí jít o aktivitu, která byla zvolena v bodě 2" sqref="R105:R133 S111:X133 S106:X109">
      <formula1>Aktivity</formula1>
    </dataValidation>
    <dataValidation allowBlank="1" showInputMessage="1" showErrorMessage="1" promptTitle="Stručný popis" prompt="např. kogenerační jednotka na zemní plyn, tepelná čerpadla, stavební práce" sqref="B105:J133"/>
    <dataValidation allowBlank="1" showInputMessage="1" showErrorMessage="1" promptTitle="Cena v měně pořízení vč. DPH" prompt="bez DPH uvádějte plnění osvobozené od daně nebo plnění, kde DPH není hrazena dodavateli (přenesená daňová povinnost, samovyměření daně při nákupu z jiné země EU)." sqref="AA105:AC133"/>
    <dataValidation errorStyle="warning" allowBlank="1" showInputMessage="1" showErrorMessage="1" error="Výdaj nelze hradit ze Zvýhodněného úvěru!" promptTitle="Bude hrazeno z úvěru ČMZRB" prompt="uvádí se v Kč" sqref="AD105:AF133"/>
    <dataValidation type="list" showErrorMessage="1" prompt="Vyberte z nabídky" sqref="E99:N99">
      <formula1>Režim_podpory</formula1>
    </dataValidation>
    <dataValidation type="list" allowBlank="1" showDropDown="1" showInputMessage="1" showErrorMessage="1" sqref="C58 C60 C62 C67 C69 C71 C73 C75 C77 C79 C84 C86 C88 C93">
      <formula1>"x"</formula1>
    </dataValidation>
    <dataValidation type="list" allowBlank="1" showInputMessage="1" showErrorMessage="1" promptTitle="Uveďte ano/ne" prompt="způsobilý je pouze výdaj přímo spojený s realizací opatření na úsporu  v konečné spotřebě energie" sqref="Y132:Z133">
      <formula1>"ano,ne"</formula1>
    </dataValidation>
    <dataValidation type="list" allowBlank="1" showInputMessage="1" showErrorMessage="1" promptTitle="Vyberte možnost z nabídky" prompt="musí jít o aktivitu, která byla zvolena v bodě 2" sqref="Y105:Z131">
      <formula1>"ano,ne"</formula1>
    </dataValidation>
  </dataValidations>
  <pageMargins left="0.6692913385826772" right="0.55118110236220474" top="0.62992125984251968" bottom="0.6692913385826772" header="0.31496062992125984" footer="0.31496062992125984"/>
  <pageSetup paperSize="9" scale="92" orientation="landscape" r:id="rId1"/>
  <headerFooter>
    <oddFooter>&amp;L&amp;6verze šablony 2.0&amp;R&amp;P.</oddFooter>
  </headerFooter>
  <rowBreaks count="8" manualBreakCount="8">
    <brk id="21" max="34" man="1"/>
    <brk id="33" max="34" man="1"/>
    <brk id="45" max="34" man="1"/>
    <brk id="53" max="34" man="1"/>
    <brk id="96" max="34" man="1"/>
    <brk id="134" max="34" man="1"/>
    <brk id="168" max="34" man="1"/>
    <brk id="194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2" r:id="rId4" name="Check Box 98">
              <controlPr locked="0" defaultSize="0" autoFill="0" autoLine="0" autoPict="0">
                <anchor moveWithCells="1">
                  <from>
                    <xdr:col>9</xdr:col>
                    <xdr:colOff>142875</xdr:colOff>
                    <xdr:row>209</xdr:row>
                    <xdr:rowOff>114300</xdr:rowOff>
                  </from>
                  <to>
                    <xdr:col>10</xdr:col>
                    <xdr:colOff>200025</xdr:colOff>
                    <xdr:row>210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" name="Check Box 99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209</xdr:row>
                    <xdr:rowOff>114300</xdr:rowOff>
                  </from>
                  <to>
                    <xdr:col>13</xdr:col>
                    <xdr:colOff>219075</xdr:colOff>
                    <xdr:row>210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V22"/>
  <sheetViews>
    <sheetView workbookViewId="0">
      <selection activeCell="B1" sqref="B1:E1048576"/>
    </sheetView>
  </sheetViews>
  <sheetFormatPr defaultRowHeight="15" x14ac:dyDescent="0.25"/>
  <cols>
    <col min="2" max="2" width="43.5703125" hidden="1" customWidth="1"/>
    <col min="3" max="3" width="59.42578125" hidden="1" customWidth="1"/>
    <col min="4" max="4" width="36.42578125" hidden="1" customWidth="1"/>
    <col min="5" max="5" width="38" hidden="1" customWidth="1"/>
    <col min="6" max="12" width="9.140625" style="35"/>
    <col min="13" max="13" width="44.5703125" bestFit="1" customWidth="1"/>
    <col min="14" max="14" width="38" bestFit="1" customWidth="1"/>
  </cols>
  <sheetData>
    <row r="1" spans="2:22" x14ac:dyDescent="0.25">
      <c r="B1" s="4" t="s">
        <v>90</v>
      </c>
      <c r="C1" s="34" t="s">
        <v>69</v>
      </c>
      <c r="D1" s="4" t="s">
        <v>89</v>
      </c>
      <c r="E1" s="34" t="s">
        <v>63</v>
      </c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</row>
    <row r="2" spans="2:22" x14ac:dyDescent="0.25">
      <c r="B2" s="2" t="s">
        <v>192</v>
      </c>
      <c r="C2" s="31" t="s">
        <v>115</v>
      </c>
      <c r="D2" s="2" t="s">
        <v>112</v>
      </c>
      <c r="E2" s="32" t="s">
        <v>67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22" x14ac:dyDescent="0.25">
      <c r="B3" s="2" t="s">
        <v>190</v>
      </c>
      <c r="C3" s="32" t="s">
        <v>150</v>
      </c>
      <c r="D3" s="2" t="s">
        <v>111</v>
      </c>
      <c r="E3" s="33" t="s">
        <v>78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22" x14ac:dyDescent="0.25">
      <c r="B4" s="2" t="s">
        <v>191</v>
      </c>
      <c r="C4" s="2" t="s">
        <v>142</v>
      </c>
      <c r="D4" s="2"/>
      <c r="E4" s="33" t="s">
        <v>187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2" x14ac:dyDescent="0.25">
      <c r="B5" s="2" t="s">
        <v>193</v>
      </c>
      <c r="C5" s="2" t="s">
        <v>116</v>
      </c>
      <c r="D5" s="2"/>
      <c r="E5" s="32" t="s">
        <v>79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22" x14ac:dyDescent="0.25">
      <c r="B6" s="2"/>
      <c r="C6" s="31" t="s">
        <v>117</v>
      </c>
      <c r="D6" s="2"/>
      <c r="E6" s="3" t="s">
        <v>64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2" x14ac:dyDescent="0.25">
      <c r="B7" s="2"/>
      <c r="C7" s="2" t="s">
        <v>164</v>
      </c>
      <c r="D7" s="2"/>
      <c r="E7" s="33" t="s">
        <v>68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22" x14ac:dyDescent="0.25">
      <c r="B8" s="2"/>
      <c r="C8" s="2" t="s">
        <v>200</v>
      </c>
      <c r="D8" s="2"/>
      <c r="E8" s="32" t="s">
        <v>95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22" x14ac:dyDescent="0.25">
      <c r="B9" s="2"/>
      <c r="C9" s="2" t="str">
        <f>CONCATENATE("výše zvýhodněného úvěru musí být v rozmezí ",'příloha PEN'!AU135," - ",'příloha PEN'!AU136," mil. Kč")</f>
        <v>výše zvýhodněného úvěru musí být v rozmezí 1 - 20 mil. Kč</v>
      </c>
      <c r="D9" s="2"/>
      <c r="E9" s="33" t="s">
        <v>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22" x14ac:dyDescent="0.25">
      <c r="C10" s="1" t="s">
        <v>159</v>
      </c>
      <c r="D10" s="2"/>
      <c r="E10" s="33" t="s">
        <v>65</v>
      </c>
      <c r="F10" s="2"/>
      <c r="G10" s="2"/>
      <c r="H10" s="2"/>
      <c r="I10" s="2"/>
      <c r="J10" s="2"/>
      <c r="K10" s="2"/>
      <c r="L10" s="2"/>
      <c r="O10" s="2"/>
      <c r="P10" s="2"/>
    </row>
    <row r="11" spans="2:22" x14ac:dyDescent="0.25">
      <c r="C11" s="1" t="s">
        <v>162</v>
      </c>
      <c r="D11" s="31"/>
      <c r="E11" s="33" t="s">
        <v>66</v>
      </c>
      <c r="F11" s="2"/>
      <c r="G11" s="2"/>
      <c r="H11" s="2"/>
      <c r="I11" s="2"/>
      <c r="J11" s="2"/>
      <c r="K11" s="2"/>
      <c r="L11" s="2"/>
      <c r="O11" s="2"/>
      <c r="P11" s="2"/>
    </row>
    <row r="12" spans="2:22" x14ac:dyDescent="0.25">
      <c r="C12" s="1" t="s">
        <v>181</v>
      </c>
      <c r="D12" s="32"/>
      <c r="E12" s="32" t="s">
        <v>113</v>
      </c>
      <c r="F12" s="2"/>
      <c r="G12" s="2"/>
      <c r="H12" s="2"/>
      <c r="I12" s="2"/>
      <c r="J12" s="2"/>
      <c r="K12" s="2"/>
      <c r="L12" s="2"/>
      <c r="O12" s="2"/>
      <c r="P12" s="2"/>
    </row>
    <row r="13" spans="2:22" x14ac:dyDescent="0.25">
      <c r="C13" s="2" t="s">
        <v>189</v>
      </c>
      <c r="D13" s="2"/>
      <c r="F13" s="2"/>
      <c r="G13" s="2"/>
      <c r="H13" s="2"/>
      <c r="I13" s="2"/>
      <c r="J13" s="2"/>
      <c r="K13" s="2"/>
      <c r="L13" s="2"/>
      <c r="O13" s="2"/>
      <c r="P13" s="2"/>
    </row>
    <row r="14" spans="2:22" x14ac:dyDescent="0.25">
      <c r="C14" s="2" t="s">
        <v>163</v>
      </c>
      <c r="D14" s="2"/>
      <c r="E14" s="2"/>
      <c r="F14" s="2"/>
      <c r="G14" s="2"/>
      <c r="H14" s="2"/>
      <c r="I14" s="2"/>
      <c r="J14" s="2"/>
      <c r="K14" s="2"/>
      <c r="L14" s="2"/>
      <c r="O14" s="2"/>
      <c r="P14" s="2"/>
    </row>
    <row r="15" spans="2:22" x14ac:dyDescent="0.25">
      <c r="C15" s="2" t="s">
        <v>185</v>
      </c>
      <c r="D15" s="2"/>
      <c r="E15" s="2"/>
      <c r="F15" s="2"/>
      <c r="G15" s="2"/>
      <c r="H15" s="2"/>
      <c r="I15" s="2"/>
      <c r="J15" s="2"/>
      <c r="K15" s="2"/>
      <c r="L15" s="2"/>
      <c r="O15" s="2"/>
      <c r="P15" s="2"/>
    </row>
    <row r="16" spans="2:22" x14ac:dyDescent="0.25">
      <c r="C16" s="2" t="s">
        <v>186</v>
      </c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  <c r="P16" s="2"/>
    </row>
    <row r="17" spans="3:16" x14ac:dyDescent="0.25">
      <c r="C17" s="2" t="s">
        <v>188</v>
      </c>
      <c r="D17" s="2"/>
      <c r="E17" s="2"/>
      <c r="F17" s="2"/>
      <c r="G17" s="2"/>
      <c r="H17" s="2"/>
      <c r="I17" s="2"/>
      <c r="J17" s="2"/>
      <c r="K17" s="2"/>
      <c r="L17" s="2"/>
      <c r="O17" s="2"/>
      <c r="P17" s="2"/>
    </row>
    <row r="18" spans="3:16" x14ac:dyDescent="0.25">
      <c r="C18" s="2" t="s">
        <v>199</v>
      </c>
      <c r="D18" s="2"/>
      <c r="E18" s="2"/>
      <c r="F18" s="2"/>
      <c r="G18" s="2"/>
      <c r="H18" s="2"/>
      <c r="I18" s="2"/>
      <c r="J18" s="2"/>
      <c r="K18" s="2"/>
      <c r="L18" s="2"/>
      <c r="O18" s="2"/>
      <c r="P18" s="2"/>
    </row>
    <row r="19" spans="3:16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O19" s="2"/>
      <c r="P19" s="2"/>
    </row>
    <row r="20" spans="3:16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2"/>
      <c r="P20" s="2"/>
    </row>
    <row r="21" spans="3:16" x14ac:dyDescent="0.25">
      <c r="O21" s="2"/>
      <c r="P21" s="2"/>
    </row>
    <row r="22" spans="3:16" x14ac:dyDescent="0.25">
      <c r="O22" s="2"/>
      <c r="P22" s="2"/>
    </row>
  </sheetData>
  <sheetProtection sheet="1" object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příloha PEN</vt:lpstr>
      <vt:lpstr>_vst</vt:lpstr>
      <vt:lpstr>Aktivity</vt:lpstr>
      <vt:lpstr>FiltrAktiv</vt:lpstr>
      <vt:lpstr>kategorie</vt:lpstr>
      <vt:lpstr>Kategorie_1</vt:lpstr>
      <vt:lpstr>Kategorie_výdajů</vt:lpstr>
      <vt:lpstr>'příloha PEN'!Oblast_tisku</vt:lpstr>
      <vt:lpstr>Podporované_aktivity</vt:lpstr>
      <vt:lpstr>Režim_podpory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sefcik</cp:lastModifiedBy>
  <cp:lastPrinted>2018-08-31T14:22:05Z</cp:lastPrinted>
  <dcterms:created xsi:type="dcterms:W3CDTF">2014-10-10T08:25:14Z</dcterms:created>
  <dcterms:modified xsi:type="dcterms:W3CDTF">2018-08-31T14:23:34Z</dcterms:modified>
</cp:coreProperties>
</file>